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AdelaH\Desktop\2022\OGW\2024\PUBLICACIONES EN PORTALES\CUENTA PUBLICA\4TO TRIMESTRE\NOTAS\"/>
    </mc:Choice>
  </mc:AlternateContent>
  <xr:revisionPtr revIDLastSave="0" documentId="13_ncr:1_{BD8D1F9C-0D86-47B7-B175-1E12EBA919B9}" xr6:coauthVersionLast="47" xr6:coauthVersionMax="47" xr10:uidLastSave="{00000000-0000-0000-0000-000000000000}"/>
  <workbookProtection workbookAlgorithmName="SHA-512" workbookHashValue="+z6/iF6gK9aoq3Umz3ge7VmL62qgDgR2EN5kzjLJ5HWy/QhQ+9xVe/OyoRdwS2IZ9PBAcQWk4986SVLgml8Qbg==" workbookSaltValue="loZ3BNP7OAAxt3ruw0xbkA==" workbookSpinCount="100000" lockStructure="1"/>
  <bookViews>
    <workbookView xWindow="-120" yWindow="-120" windowWidth="38640" windowHeight="15840" xr2:uid="{00000000-000D-0000-FFFF-FFFF00000000}"/>
  </bookViews>
  <sheets>
    <sheet name="NEF_ND" sheetId="1" r:id="rId1"/>
  </sheets>
  <definedNames>
    <definedName name="ANEXO">#REF!</definedName>
    <definedName name="_xlnm.Print_Area" localSheetId="0">NEF_ND!$A$1:$G$352</definedName>
    <definedName name="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0" i="1" l="1"/>
  <c r="E258" i="1"/>
  <c r="E257" i="1"/>
  <c r="E256" i="1"/>
  <c r="E255" i="1"/>
  <c r="E254" i="1"/>
  <c r="E252" i="1"/>
  <c r="E251" i="1"/>
  <c r="E250" i="1"/>
  <c r="E249" i="1"/>
  <c r="E248" i="1"/>
  <c r="E247" i="1"/>
  <c r="E246" i="1"/>
  <c r="E245" i="1"/>
  <c r="E244" i="1"/>
  <c r="E243" i="1"/>
  <c r="I252" i="1"/>
  <c r="H252" i="1" s="1"/>
  <c r="E253" i="1" s="1"/>
  <c r="J254" i="1"/>
  <c r="I253" i="1"/>
  <c r="I251" i="1"/>
  <c r="G127" i="1"/>
  <c r="K101" i="1"/>
  <c r="E259" i="1"/>
  <c r="E242" i="1"/>
  <c r="E260" i="1" l="1"/>
  <c r="I254" i="1" s="1"/>
  <c r="E232" i="1"/>
  <c r="F36" i="1"/>
  <c r="D235" i="1" l="1"/>
  <c r="E134" i="1" l="1"/>
  <c r="D112" i="1"/>
  <c r="D232" i="1" l="1"/>
  <c r="E168" i="1" l="1"/>
  <c r="M35" i="1" l="1"/>
  <c r="E206" i="1" l="1"/>
  <c r="H282" i="1"/>
  <c r="H302" i="1"/>
  <c r="E200" i="1"/>
  <c r="F74" i="1"/>
  <c r="D236" i="1" l="1"/>
  <c r="D233" i="1"/>
  <c r="C260" i="1" l="1"/>
  <c r="C217" i="1"/>
  <c r="G217" i="1"/>
  <c r="E141" i="1"/>
  <c r="G222" i="1" l="1"/>
  <c r="E194" i="1"/>
  <c r="E183" i="1"/>
  <c r="E175" i="1"/>
  <c r="H176" i="1" s="1"/>
  <c r="F131" i="1"/>
  <c r="E307" i="1"/>
  <c r="F66" i="1"/>
  <c r="F33" i="1"/>
  <c r="G122" i="1" l="1"/>
  <c r="F22" i="1" l="1"/>
  <c r="K85" i="1"/>
  <c r="E294" i="1"/>
  <c r="E287" i="1"/>
  <c r="D237" i="1"/>
  <c r="I238" i="1" s="1"/>
  <c r="E237" i="1"/>
  <c r="J238" i="1" s="1"/>
  <c r="F167" i="1"/>
  <c r="G211" i="1" s="1"/>
  <c r="D144" i="1"/>
  <c r="E143" i="1" s="1"/>
  <c r="G126" i="1"/>
  <c r="G125" i="1"/>
  <c r="G124" i="1"/>
  <c r="G123" i="1"/>
  <c r="G121" i="1"/>
  <c r="G120" i="1"/>
  <c r="G119" i="1"/>
  <c r="E112" i="1"/>
  <c r="E110" i="1"/>
  <c r="D110" i="1"/>
  <c r="F61" i="1"/>
  <c r="F56" i="1"/>
  <c r="F13" i="1"/>
  <c r="G115" i="1" l="1"/>
  <c r="F140" i="1"/>
  <c r="G165" i="1" s="1"/>
  <c r="F11" i="1"/>
  <c r="F90" i="1"/>
  <c r="E330" i="1"/>
  <c r="E339" i="1" s="1"/>
  <c r="E300" i="1"/>
  <c r="E113" i="1"/>
  <c r="K102" i="1" s="1"/>
  <c r="D113" i="1"/>
  <c r="K149" i="1" l="1"/>
  <c r="F72" i="1"/>
  <c r="G9" i="1" s="1"/>
</calcChain>
</file>

<file path=xl/sharedStrings.xml><?xml version="1.0" encoding="utf-8"?>
<sst xmlns="http://schemas.openxmlformats.org/spreadsheetml/2006/main" count="427" uniqueCount="356">
  <si>
    <t xml:space="preserve">Notas a los Estados Financieros </t>
  </si>
  <si>
    <t xml:space="preserve">a) NOTAS DE DESGLOSE </t>
  </si>
  <si>
    <t>I) NOTAS AL ESTADO DE SITUACIÓN FINANCIERA</t>
  </si>
  <si>
    <t>II) NOTAS AL ESTADO DE ACTIVIDADES</t>
  </si>
  <si>
    <t xml:space="preserve">III) NOTAS AL ESTADO DE VARIACIÓN EN LA HACIENDA PÚBLICA </t>
  </si>
  <si>
    <t>Efectivo</t>
  </si>
  <si>
    <t>V) CONCILIACIÓN ENTRE LOS INGRESOS PRESUPUESTARIOS Y CONTABLES, ASI COMO ENTRE LOS EGRESOS PRESUPUESTARIOS Y LOS GASTOS CONTABLES</t>
  </si>
  <si>
    <t>Conciliación entre los Ingresos Presupuestarios y Contables</t>
  </si>
  <si>
    <t>Conciliación entre los Egresos Presupuestarios y los Gastos Contables</t>
  </si>
  <si>
    <t>JUNTA CENTRAL DE AGUA Y SANEAMIENTO DEL ESTADO</t>
  </si>
  <si>
    <t>CONCEPTO</t>
  </si>
  <si>
    <t>DESCRIPCIÓN</t>
  </si>
  <si>
    <t>NOMBRE DE LA CUENTA</t>
  </si>
  <si>
    <t>IMPORTE</t>
  </si>
  <si>
    <t>CUENTAS DE GASTO CORRIENTE</t>
  </si>
  <si>
    <t>Representa el monto de efectivo disponible propiedad del ente, en instituciones bancarias y fondos de caja.</t>
  </si>
  <si>
    <t>Bancos/Tesorería</t>
  </si>
  <si>
    <t>INVERSIONES TEMPORALES</t>
  </si>
  <si>
    <t>Representa el monto de efectivo invertido  en planes de inversión a la vista, sin riesgo para el organismo.</t>
  </si>
  <si>
    <t>Inversiones Temporales</t>
  </si>
  <si>
    <t>FONDOS CON AFECTACIÓN ESPECÍFICA</t>
  </si>
  <si>
    <t>Representan el monto de los fondos con afectación específica que deben financiar determinados gastos o actividades.</t>
  </si>
  <si>
    <t>Depósitos de Fondos de terceros en garantía y/o administración</t>
  </si>
  <si>
    <t>EFECTIVO DISPONIBLE EN INSTITUCIONES BANCARIAS DE PROGRAMAS FEDERALES Y ESTATALES</t>
  </si>
  <si>
    <t>Recursos de Programas Federales y/o estatales destinados a la realización de Obras de Infraestructura.</t>
  </si>
  <si>
    <t>Bancos/Dependencias y otros</t>
  </si>
  <si>
    <t xml:space="preserve">Derechos a recibir Efectivo y Equivalentes </t>
  </si>
  <si>
    <t>FACTIBILIDAD DE COBRO</t>
  </si>
  <si>
    <t>Préstamos y convenios</t>
  </si>
  <si>
    <t>Otros Varios</t>
  </si>
  <si>
    <t>Otros Deudores por programas</t>
  </si>
  <si>
    <t>INGRESOS POR RECUPERAR A CORTO PLAZO</t>
  </si>
  <si>
    <t>Adeudos 5 % Juntas Municipales ejercicios anteriores</t>
  </si>
  <si>
    <t>OTROS DERECHOS A RECIBIR EFECTIVO O EQUIVALENTES</t>
  </si>
  <si>
    <t>IVA acreditable</t>
  </si>
  <si>
    <t>ANTICIPO A CONTRATISTAS POR OBRAS PÚBLICAS A CORTO PLAZO</t>
  </si>
  <si>
    <t>Anticipos a contratistas:</t>
  </si>
  <si>
    <t>MÉTODO DE VALUACIÓN</t>
  </si>
  <si>
    <t>ALMACÉN DE MATERIALES Y SUMINISTROS DE CONSUMO</t>
  </si>
  <si>
    <t>Materiales y suministros de consumo</t>
  </si>
  <si>
    <t>Identificación Específica</t>
  </si>
  <si>
    <t>Otros activos Circulantes</t>
  </si>
  <si>
    <t>TIPO</t>
  </si>
  <si>
    <t>VALORES EN GARANTÍA</t>
  </si>
  <si>
    <t>Depósito en Garantía Contrato CFE</t>
  </si>
  <si>
    <t>Depósito en garantía</t>
  </si>
  <si>
    <t>CUENTA</t>
  </si>
  <si>
    <t>DEPRECIACIÓN ACUMULADA</t>
  </si>
  <si>
    <t>TASA ANUAL APLICADA</t>
  </si>
  <si>
    <t>TERRENOS</t>
  </si>
  <si>
    <t>EDIFICIOS NO HABITACIONALES</t>
  </si>
  <si>
    <t>CONSTRUCCIONES EN PROCESO EN BIENES DE DOMINIO PÚBLICO</t>
  </si>
  <si>
    <t>MUEBLES DE OFICINA Y ESTANTERIA</t>
  </si>
  <si>
    <t>MUEBLES, EXCEPTO DE OFICINA</t>
  </si>
  <si>
    <t>OTROS MOBILIARIOS Y EQUIPOS DE ADMINISTRACION</t>
  </si>
  <si>
    <t>EQUIPOS Y APARATOS AUDIOVISUALES</t>
  </si>
  <si>
    <t>CAMARAS FOTOGRATICAS Y DE VIDEO</t>
  </si>
  <si>
    <t>OTRO MOBILIARIO Y EQUIPO EDUCACIONAL Y RECREATIVO</t>
  </si>
  <si>
    <t>EQUIPO MÉDICO Y DE LABORATORIO</t>
  </si>
  <si>
    <t>INSTRUMENTAL MÉDICO Y DE LABORATORIO</t>
  </si>
  <si>
    <t>VEHÍCULOS Y EQUIPO TERRESTRE</t>
  </si>
  <si>
    <t>CARROCERÍAS Y REMOLQUES</t>
  </si>
  <si>
    <t>OTROS EQUIPOS DE TRANSPORTE</t>
  </si>
  <si>
    <t>SIS. DE AIRE ACOND., CALEF. Y REF.</t>
  </si>
  <si>
    <t>EQUIPO DE COMUNICACIÓN Y TELECOMUNICACION</t>
  </si>
  <si>
    <t>EQUIPOS DE GENERACIÓN ELÉCTRICA</t>
  </si>
  <si>
    <t>HERRAMIENTAS Y MAQUINAS-HERRAMIENTA</t>
  </si>
  <si>
    <t>OTROS EQUIPOS</t>
  </si>
  <si>
    <t>SUMA DE BIENES MUEBLES</t>
  </si>
  <si>
    <t>SOFTWARE Y LICENCIAS INFORMÁTICAS</t>
  </si>
  <si>
    <t>SUMA DE INTANGIBLES</t>
  </si>
  <si>
    <t>SUMAS</t>
  </si>
  <si>
    <t>PLAZO</t>
  </si>
  <si>
    <t>TOTAL</t>
  </si>
  <si>
    <t>90 DIAS</t>
  </si>
  <si>
    <t>180 DIAS</t>
  </si>
  <si>
    <t xml:space="preserve">365 DIAS </t>
  </si>
  <si>
    <t>MAYOR 365 DIAS</t>
  </si>
  <si>
    <t>SERVICIOS PERSONALES POR PAGAR A CORTO PLAZO</t>
  </si>
  <si>
    <t>PROVEEDORES POR PAGAR:</t>
  </si>
  <si>
    <t>RETENCIONES Y CONTRIBUCIONES</t>
  </si>
  <si>
    <t>FONDOS Y BIENES DE TERCEROS</t>
  </si>
  <si>
    <t>OTROS PASIVOS</t>
  </si>
  <si>
    <t>INGRESOS DE GESTIÓN</t>
  </si>
  <si>
    <t>PRODUCTOS DE TIPO CORRIENTE</t>
  </si>
  <si>
    <t>Varios, bases, recibos y rollos</t>
  </si>
  <si>
    <t>Agua Limpia</t>
  </si>
  <si>
    <t>Ingresos Laboratorio</t>
  </si>
  <si>
    <t>Otros ingresos</t>
  </si>
  <si>
    <t>PARTICIPACIONES, APORT. TRANSFERENCIAS</t>
  </si>
  <si>
    <t>Aportaciones Juntas Municipales:</t>
  </si>
  <si>
    <t xml:space="preserve">     JMAS JUAREZ</t>
  </si>
  <si>
    <t xml:space="preserve">     JMAS CHIHUAHUA</t>
  </si>
  <si>
    <t xml:space="preserve">     JMAS DELICIAS</t>
  </si>
  <si>
    <t xml:space="preserve">     JMAS PARRAL</t>
  </si>
  <si>
    <t xml:space="preserve">     JMAS CUAUHTEMOC</t>
  </si>
  <si>
    <t xml:space="preserve">     JMAS NUEVO CASAS GRANDES</t>
  </si>
  <si>
    <t xml:space="preserve">     JMAS CAMARGO</t>
  </si>
  <si>
    <t xml:space="preserve">     JMAS MEOQUI</t>
  </si>
  <si>
    <t xml:space="preserve">     JMAS JIMENEZ</t>
  </si>
  <si>
    <t xml:space="preserve">     JMAS OJINAGA</t>
  </si>
  <si>
    <t>Aportaciones Juntas Rurales</t>
  </si>
  <si>
    <t xml:space="preserve">Aportaciones Otras Juntas y Comités </t>
  </si>
  <si>
    <t>Depósitos No Identificados</t>
  </si>
  <si>
    <t>OTROS INGRESOS Y BENEFICIOS VARIOS</t>
  </si>
  <si>
    <t>GASTOS Y OTRAS PÉRDIDAS</t>
  </si>
  <si>
    <t>SERVICIOS PERSONALES</t>
  </si>
  <si>
    <t xml:space="preserve">     Remuneraciones al Personal Permanente</t>
  </si>
  <si>
    <t xml:space="preserve">     Remuneraciones al Personal Transitorio</t>
  </si>
  <si>
    <t xml:space="preserve">     Remuneraciones Adicionales </t>
  </si>
  <si>
    <t xml:space="preserve">     Seguridad Social</t>
  </si>
  <si>
    <t xml:space="preserve">     Otras Prestaciones Sociales y Económicas</t>
  </si>
  <si>
    <t>MATERIALES Y SUMINISTROS</t>
  </si>
  <si>
    <t>SERVICIOS GENERALES</t>
  </si>
  <si>
    <t>TRANSFERENCIAS INTERNAS</t>
  </si>
  <si>
    <t xml:space="preserve">     Transferencias Internas al Sector Público</t>
  </si>
  <si>
    <t xml:space="preserve">     Transferencias al resto del Sector Público</t>
  </si>
  <si>
    <t xml:space="preserve">     Pensiones y Jubilaciones</t>
  </si>
  <si>
    <t>ESTIMACIÓN, DEPRECIACIONES, DETERIOROS, OBS. Y AMORT.</t>
  </si>
  <si>
    <t xml:space="preserve">     Estimación de cuentas incobrables</t>
  </si>
  <si>
    <t xml:space="preserve">     Depreciación de Bienes Inmuebles</t>
  </si>
  <si>
    <t xml:space="preserve">     Depreciación de Bienes Muebles</t>
  </si>
  <si>
    <t xml:space="preserve">     Amortización de Activos Intangibles</t>
  </si>
  <si>
    <t xml:space="preserve">     Disminución de bienes por pérdida u obsolescencia</t>
  </si>
  <si>
    <t>OTROS GASTOS</t>
  </si>
  <si>
    <t xml:space="preserve">    Otros gastos varios</t>
  </si>
  <si>
    <t>IMPORTE AL INICIO DEL PERIODO</t>
  </si>
  <si>
    <t>VARIACIONES</t>
  </si>
  <si>
    <t>IMPORTE AL FINAL DEL PERIODO</t>
  </si>
  <si>
    <t>NATURALEZA</t>
  </si>
  <si>
    <t>MONTO</t>
  </si>
  <si>
    <t>PATRIMONIO CONTRIBUIDO</t>
  </si>
  <si>
    <t>AUMENTO</t>
  </si>
  <si>
    <t>APORTACIONES</t>
  </si>
  <si>
    <t>DONACIONES</t>
  </si>
  <si>
    <t>PROCEDENCIA</t>
  </si>
  <si>
    <t>PATRIMONIO GENERADO</t>
  </si>
  <si>
    <t>Resultado de Ejercicios Anteriores</t>
  </si>
  <si>
    <t>Resultado del Ejercicio (Ahorro/Desahorro)</t>
  </si>
  <si>
    <t>EFECTIVO Y EQUIVALENTES</t>
  </si>
  <si>
    <t>El análisis de los saldos inicial y final que figuran en la última parte del Estado de Flujo de Efectivo en la cuenta de efectivo y equivalentes es como sigue:</t>
  </si>
  <si>
    <t>ADQUISICIONES DE BIENES MUEBLES E INMUEBLES</t>
  </si>
  <si>
    <t>% Pagado mediante Subsidio</t>
  </si>
  <si>
    <t>PAGOS REALIZADOS EN EL PERÍODO</t>
  </si>
  <si>
    <t>CONCILIACIÓN DE LOS FLUJOS DE EFECTIVO NETOS DE LAS ACTIVIDADES DE OPERACIÓN Y LA CUENTA DE AHORRO/DESAHORRO ANTES DE RUBROS EXTRAORDINARIOS</t>
  </si>
  <si>
    <t>IV) NOTAS AL ESTADO DE FLUJOS DE EFECTIVO</t>
  </si>
  <si>
    <t>1. Total de egresos (presupuestarios)</t>
  </si>
  <si>
    <t xml:space="preserve">     2.1 Ingresos Financieros </t>
  </si>
  <si>
    <t xml:space="preserve">     2.2 Incremento por Variación de Inventarios</t>
  </si>
  <si>
    <t xml:space="preserve">     2.3 Disminución del exceso de estimaciones por pérdida o deterioro u obsolescencia</t>
  </si>
  <si>
    <t xml:space="preserve">     2.4 Disminución del exceso de provisiones</t>
  </si>
  <si>
    <t xml:space="preserve">     2.5 Otros ingresos y beneficios varios</t>
  </si>
  <si>
    <t xml:space="preserve">  2.6 Otros ingresos contables no presupuestarios</t>
  </si>
  <si>
    <t xml:space="preserve">     3.1 Aprovechamientos Patrimoniales</t>
  </si>
  <si>
    <t xml:space="preserve">     3.2 Ingresos derivados de financiamientos</t>
  </si>
  <si>
    <t xml:space="preserve">  3.3 Otros Ingresos presupuestarios no contables</t>
  </si>
  <si>
    <t>CONSTRUCCIONES EN PROCESO EN BIENES PROPIOS</t>
  </si>
  <si>
    <t>APROVECHAMIENTOS</t>
  </si>
  <si>
    <t>CUENTAS POR COBRAR A CORTO PLAZO</t>
  </si>
  <si>
    <t>Cuentas por cobrar</t>
  </si>
  <si>
    <t>PRÉSTAMOS OTORGADOS A CORTO PLAZO</t>
  </si>
  <si>
    <t>Fideicomiso</t>
  </si>
  <si>
    <t>DEUDORES DIVERSOS POR COBRAR A CORTO PLAZO</t>
  </si>
  <si>
    <t>CONTRATISTAS POR PAGAR</t>
  </si>
  <si>
    <t>TRANSFERENCIAS POR PAGAR A CORTO PLAZO</t>
  </si>
  <si>
    <t>Aportaciones Organizaciones Civiles</t>
  </si>
  <si>
    <t>Aportaciones por Convenios</t>
  </si>
  <si>
    <t xml:space="preserve">     Ayudas Sociales</t>
  </si>
  <si>
    <t>ESTIMACIÓN PARA CUENTAS INCOBRABLES</t>
  </si>
  <si>
    <t>Estimaciones para cuentad incobrables por derechos a recibir efectivo o equivalentes</t>
  </si>
  <si>
    <t>Identificación específica acumulada</t>
  </si>
  <si>
    <t>1129-001 a la 1129-02-002</t>
  </si>
  <si>
    <t>1126-02-004-003 a la 1126-02 ultimo</t>
  </si>
  <si>
    <t>1123-05</t>
  </si>
  <si>
    <t>1123-02</t>
  </si>
  <si>
    <r>
      <t>Estado de s</t>
    </r>
    <r>
      <rPr>
        <u val="singleAccounting"/>
        <sz val="11"/>
        <color theme="1"/>
        <rFont val="Calibri"/>
        <family val="2"/>
        <scheme val="minor"/>
      </rPr>
      <t>ituación Financiera LDF</t>
    </r>
  </si>
  <si>
    <t xml:space="preserve">      CIE CONSTRUCCIONES Y AGROSERVICIOS, S.A. DE C.V.</t>
  </si>
  <si>
    <t xml:space="preserve">      CIE ARV PROYECTOS, S.A. DE C.V.</t>
  </si>
  <si>
    <t>Estado de Situación Financiera</t>
  </si>
  <si>
    <t>Almacenes</t>
  </si>
  <si>
    <t>Valores en Garantía</t>
  </si>
  <si>
    <t>Estim de Ctas Incobrables</t>
  </si>
  <si>
    <t>Estado de Sit Fin del Sistema</t>
  </si>
  <si>
    <t>1230 hasta la 1233-01</t>
  </si>
  <si>
    <t>1230 hasta la 1236-7</t>
  </si>
  <si>
    <t>1240-1259 y depreciacion 1260 al final</t>
  </si>
  <si>
    <t>estado de situacion financiera</t>
  </si>
  <si>
    <t xml:space="preserve">reporte de ingresos </t>
  </si>
  <si>
    <t>cta 5511</t>
  </si>
  <si>
    <t>edo sit fin detallado</t>
  </si>
  <si>
    <t>balanza de comprobacion 5511</t>
  </si>
  <si>
    <t>balance presupuestario ldf devengado A)</t>
  </si>
  <si>
    <t>balance presupuestario ldf devengado b)</t>
  </si>
  <si>
    <t>EDO ANALITICO DEL PPTO AL PERIODO CAP 6</t>
  </si>
  <si>
    <t>EDO ANALITICO DEL PPTO AL PERIODO CAP 9</t>
  </si>
  <si>
    <t>EDO ANALITICO DEL PPTO AL PERIODO CTA 5900</t>
  </si>
  <si>
    <t>ESTADO DE ACTIVIDADES</t>
  </si>
  <si>
    <t>1134 ultimo</t>
  </si>
  <si>
    <t>1230 hasta la 1233-01 y depreciacion 1260</t>
  </si>
  <si>
    <t xml:space="preserve">   DEUDORES DIVERSOS A LARGO PLAZO</t>
  </si>
  <si>
    <t xml:space="preserve">   INGRESOS POR RECUPERAR A LARGO PLAZO</t>
  </si>
  <si>
    <t xml:space="preserve">   PRÉSTAMOS OTORGADOS A LARGO PLAZO</t>
  </si>
  <si>
    <t>ACTIVO CIRCULANTE</t>
  </si>
  <si>
    <t>ACTIVO NO CIRCULANTE</t>
  </si>
  <si>
    <t>TOTAL ACTIVO</t>
  </si>
  <si>
    <t>1222-1224</t>
  </si>
  <si>
    <t>TOTAL PASIVO</t>
  </si>
  <si>
    <t>OTRAS CUENTAS POR PAGAR</t>
  </si>
  <si>
    <t>2190-2199</t>
  </si>
  <si>
    <t>REPORTE DE INGRESOS</t>
  </si>
  <si>
    <t>5100-5699</t>
  </si>
  <si>
    <t>REPORTE AUXILIAR DE</t>
  </si>
  <si>
    <t>de</t>
  </si>
  <si>
    <t>devengado reporte de analitico egresos  al mes</t>
  </si>
  <si>
    <t>MONTO DEVENGADO</t>
  </si>
  <si>
    <t>balanza de comprobacion 5590 total deudor</t>
  </si>
  <si>
    <t>TOTAL OTROS INGRESOS Y BENEFICIOS</t>
  </si>
  <si>
    <t>TOTAL DE GASTOS Y OTRAS PERDIDAS</t>
  </si>
  <si>
    <t>PARTICIPACIONES, APORTACIONES, CONVENIOS</t>
  </si>
  <si>
    <t>TRANSFERENCIAS, ASIGNACIONES, SUBSIDIOS Y OTRAS AYUDAS</t>
  </si>
  <si>
    <t>INGRESOS POR VENTA DE BIENES Y SERVICIOS</t>
  </si>
  <si>
    <t xml:space="preserve">   Materiales de administración, emisión de documentos y artículos oficiales</t>
  </si>
  <si>
    <t xml:space="preserve">   Alimentos y utensilios</t>
  </si>
  <si>
    <t xml:space="preserve">   Materiales y artículos de construcción y de reparación</t>
  </si>
  <si>
    <t xml:space="preserve">   Productos químicos, farmacéuticos y de laboratorio</t>
  </si>
  <si>
    <t xml:space="preserve">   Combustibles, lubricantes y aditivos</t>
  </si>
  <si>
    <t xml:space="preserve">   Vestuario, blancos, prendas de protección y artículos deportivos</t>
  </si>
  <si>
    <t xml:space="preserve">   Herramientas, refacciones y accesorios menores</t>
  </si>
  <si>
    <t xml:space="preserve">   Servicios básicos</t>
  </si>
  <si>
    <t xml:space="preserve">   Servicios de arrendamiento</t>
  </si>
  <si>
    <t xml:space="preserve">   Servicios profesionales, científicos y técnicos y otros Servicios</t>
  </si>
  <si>
    <t xml:space="preserve">   Servicios financieros, bancarios y comerciales</t>
  </si>
  <si>
    <t>Servicios de instalación, reparación, mantenimiento y conservación</t>
  </si>
  <si>
    <t>Servicios de traslado y viáticos</t>
  </si>
  <si>
    <t xml:space="preserve">   Servicios oficiales</t>
  </si>
  <si>
    <t>Otros servicios generales</t>
  </si>
  <si>
    <t>Alta</t>
  </si>
  <si>
    <t>Media</t>
  </si>
  <si>
    <t xml:space="preserve">DERECHOS A RECIBIR BIENES O SERVICIOS </t>
  </si>
  <si>
    <t>BIENES DISPONIBLES PARA SU TRANSFORMACIÓN O CONSUMO (INVENTARIOS)</t>
  </si>
  <si>
    <t>ESTIMACIÓN POR PÉRDIDA O DETERIORO DE ACTIVOS</t>
  </si>
  <si>
    <t>DERECHOS A RECIBIR EFECTIVO O EQUIVALENTES A LARGO PLAZO</t>
  </si>
  <si>
    <t>BIENES INMUEBLES, INFRAESTRUCTURA Y CONSTRUCCIONES EN PROCESO</t>
  </si>
  <si>
    <t>BIENES MUEBLES E INTANGIBLES</t>
  </si>
  <si>
    <t>EFECTIVO EN BANCOS –TESORERÍA</t>
  </si>
  <si>
    <t>INVERSIONES TEMPORALES (HASTA 3 MESES)</t>
  </si>
  <si>
    <t>BANCOS DEPENDENCIAS Y OTROS</t>
  </si>
  <si>
    <t>TOTAL DE EFECTIVO Y EQUIVALENTES</t>
  </si>
  <si>
    <t>MUEBLES DE OFICINA</t>
  </si>
  <si>
    <t>EQUIPO DE CÓMPUTO Y DE TECNOLOGÍA DE LA INFORMACIÓN</t>
  </si>
  <si>
    <t>OTROS MOBILIARIOS Y EQUIPOS DE ADMINISTRACIÓN</t>
  </si>
  <si>
    <t>CÁMARAS FOTOGRÁFICAS Y DE VIDEO</t>
  </si>
  <si>
    <t>OTRO MOBILIARIO</t>
  </si>
  <si>
    <t>SISTEMAS DE AIRE ACONDICIONADO</t>
  </si>
  <si>
    <t>EQUIPOS DE GENERACION ELECTRICA</t>
  </si>
  <si>
    <t>EQUIPO DE COMUNICACIÓN Y TELECOMUNICACIÓN</t>
  </si>
  <si>
    <t>HERRAMIENTAS Y MÁQUINAS HERRAMIENTA</t>
  </si>
  <si>
    <t>SOFTWARE</t>
  </si>
  <si>
    <t>LICENCIAS INFORMATICAS E INTELECTUALES</t>
  </si>
  <si>
    <t>AHORRO/DESAHORRO ANTES DE RUBROS EXTRAORDINARIOS</t>
  </si>
  <si>
    <t>MOVIMIENTOS DE PARTIDAS (O RUBROS) QUE NO AFECTAN AL EFECTIVO.</t>
  </si>
  <si>
    <t>DEPRECIACIÓN</t>
  </si>
  <si>
    <t>AMORTIZACIÓN</t>
  </si>
  <si>
    <t>INCREMENTOS EN LAS PROVISIONES</t>
  </si>
  <si>
    <t>INCREMENTO EN INVERSIONES PRODUCIDO POR REVALUACIÓN</t>
  </si>
  <si>
    <t>GANANCIA/PÉRDIDA EN VENTA DE PROPIEDAD, PLANTA Y EQUIPO</t>
  </si>
  <si>
    <t>INCREMENTO EN CUENTAS POR COBRAR</t>
  </si>
  <si>
    <t>PARTIDAS EXTRAORDINARIAS</t>
  </si>
  <si>
    <t>1. INGRESOS PRESUPUESTARIOS</t>
  </si>
  <si>
    <t>2. MÁS INGRESOS CONTABLES NO PRESUPUESTARIOS</t>
  </si>
  <si>
    <t>3. MENOS INGRESOS PRESUPUESTARIOS NO CONTABLES</t>
  </si>
  <si>
    <t>4. INGRESOS CONTABLES (4 = 1 + 2 - 3)</t>
  </si>
  <si>
    <t>2. MENOS EGRESOS PRESUPUESTARIOS NO CONTABLES</t>
  </si>
  <si>
    <t>3. MÁS GASTO CONTABLES NO PRESUPUESTALES</t>
  </si>
  <si>
    <t>4. TOTAL DE GASTO CONTABLE (4 = 1 - 2 + 3)</t>
  </si>
  <si>
    <t>RESUMEN</t>
  </si>
  <si>
    <t>RECLASIFICADO A OTRA CUENTA</t>
  </si>
  <si>
    <t>I.- ADEUDO 5%</t>
  </si>
  <si>
    <t>II.- PRESTAMOS</t>
  </si>
  <si>
    <t>III.- FIDEICOMISO</t>
  </si>
  <si>
    <t>IV.- OTROS DEUDORES</t>
  </si>
  <si>
    <t xml:space="preserve">V.- PROGRAMAS </t>
  </si>
  <si>
    <t>1122-83 CONVENIOS</t>
  </si>
  <si>
    <t>TOTAL 1</t>
  </si>
  <si>
    <t>ok</t>
  </si>
  <si>
    <t>NOTA: SE HAN REALIZADO ADEUACIONES CONTABLES, PARA DEPURACION DE LAS CUENTAS INCOBRABLES</t>
  </si>
  <si>
    <t>1120-1129</t>
  </si>
  <si>
    <t>EN IMPORTE SE SACA DE LA 1240 A 1259</t>
  </si>
  <si>
    <t>DEPRECIACION ACUMULADA SE SACA DE LA 1260 AL 1265 FINAL, EL SALDO FINAL</t>
  </si>
  <si>
    <t xml:space="preserve">    Pago de Estimulos a Servidores Publicos </t>
  </si>
  <si>
    <t>Servicios de  Comunicación Social y Publicidad</t>
  </si>
  <si>
    <t xml:space="preserve">      STAHL CONSTRUCCIONES, S.A. DE C.V.</t>
  </si>
  <si>
    <t xml:space="preserve">      CONSTRUCTORA INTEGRAL VALLEKAS, S.A. DE C.V.</t>
  </si>
  <si>
    <t>ANTICIPO A PROVEEDORES POR ADQUISICIÓN DE BIENES Y PRESTACIÓN DE SERVICIOS A CORTO PLAZO</t>
  </si>
  <si>
    <t>OTROS DERECHOS A RECIBIR BIENES O SERVICIOS A CORTO PLAZO</t>
  </si>
  <si>
    <t>1230 hasta la 1239</t>
  </si>
  <si>
    <t xml:space="preserve">     OTRAS JUNTAS</t>
  </si>
  <si>
    <t>Subsidios y Subvenciones</t>
  </si>
  <si>
    <t>Que de acuerdo a la LGCG y en apego al Postulado Básico de Contabilidad de "SUSTANCIA ECONOMICA"
Es el reconocimiento contable de las transacciones, transformaciones internas y otros eventos, que afectan económicamente al ente público. Por otra parte enunciativamente mas no limitativa adhiriéndonos al PCGA "Devengo" que nos menciona que en la aplicación del principio de "devengado" se registran los ingresos o gastos en el periodo contable al que se refiere, a pesar de que el documento sustentatorio tuviera fecha del siguiente ejercicio o que el desembolso pueda ser hecho todo o en parte en el ejercicio siguiente además dice que Los servicios o bienes utilizados. o consumidos en el ejercicio, aunque no hayan sido cancelados, ni siquiera se conozca exactamente el monto a pagar, obliga a su registro formulando un asiento de ajuste, lo que podría a su vez implicar que se afecte a gastos del ejercicio o del siguiente.</t>
  </si>
  <si>
    <t>Estado de Situación Financiera detallado LDF</t>
  </si>
  <si>
    <t>Estado de Situación Financiera detallada LDF</t>
  </si>
  <si>
    <t xml:space="preserve">      Constructora Yeparavo, S.A. de C.V</t>
  </si>
  <si>
    <t>OTROS BIENES INMUEBLES</t>
  </si>
  <si>
    <t>ya esta con formulas</t>
  </si>
  <si>
    <t>sale de edo sit fin</t>
  </si>
  <si>
    <t>DEPOSITOS A FONDOS DE TERCEROS EN GARANTIA</t>
  </si>
  <si>
    <t xml:space="preserve">      GRUPO CADUMA CONSULTORES, S. DE R.L. DE C.V.</t>
  </si>
  <si>
    <t>INVERSIÓN PÚBLICA NO CAPITALZABLE</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</si>
  <si>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</si>
  <si>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</si>
  <si>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</si>
  <si>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</si>
  <si>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</si>
  <si>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</si>
  <si>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</si>
  <si>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</si>
  <si>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</si>
  <si>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</si>
  <si>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</si>
  <si>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</si>
  <si>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</si>
  <si>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</si>
  <si>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</si>
  <si>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</si>
  <si>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</si>
  <si>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</si>
  <si>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</si>
  <si>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</si>
  <si>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</si>
  <si>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3.1 Estimaciones, Depreciaciones, Deterioros, Obsolescencia y Amortizaciones</t>
  </si>
  <si>
    <t>3.2 Provisiones</t>
  </si>
  <si>
    <t>3.3 Disminución de Inventarios</t>
  </si>
  <si>
    <t>3.4  Otros Gastos</t>
  </si>
  <si>
    <t>3.5 Inversión Pública no Capitalizable</t>
  </si>
  <si>
    <t>3.6 Materiales y Suministros (Consumos)</t>
  </si>
  <si>
    <t>3.7 Otros Gastos Contables No Presupuestales</t>
  </si>
  <si>
    <t>“Bajo protesta de decir verdad declaramos que los Estados Financieros y sus notas, son razonablemente correctos y son responsabilidad del emisor”</t>
  </si>
  <si>
    <t xml:space="preserve">      ING.GUSTAVO VILLALOBOS RODELA</t>
  </si>
  <si>
    <t xml:space="preserve">      PROYECTOS, CONSTRUCCIONES Y SERVICIOS DE CHIHUAHUA, S.A. DE C.V.</t>
  </si>
  <si>
    <t>EQUIPO DE COMPUTO Y DE TECNOLOGIA DE LA INFORMACION</t>
  </si>
  <si>
    <t>devengado EDO ANALITICO DEL PPTO AL PERIODO CAP 6 o en flujo de efectivo</t>
  </si>
  <si>
    <t>cta balanza 1260 el total acreedor (movimientos)</t>
  </si>
  <si>
    <t>cta balanza 1265 el total acreedor movimientos</t>
  </si>
  <si>
    <t>Se cuenta con diferencia en el ingreso- egreso por las obras que corresponden al año anterior que se tiene prorroga al 31 de marzo del año siguiente y proyectos autorizados para utilizar el recurso de años anteriores</t>
  </si>
  <si>
    <t>Al 31 de Diciembre de 2024</t>
  </si>
  <si>
    <t xml:space="preserve">      GRUPO CONSTRUCTOR LERAVI S.A. DE C.V.</t>
  </si>
  <si>
    <t xml:space="preserve">      GRUPO SANTONE, S.A. DE C.V.</t>
  </si>
  <si>
    <t xml:space="preserve">      ING. RAFAEL DRIAN CARO FIERRO</t>
  </si>
  <si>
    <t>PERFORACIONES DE CHIHUAHUA S.A. DE C.V.</t>
  </si>
  <si>
    <t>OTROS PASIVOS A LARGO PLAZO</t>
  </si>
  <si>
    <t>Otras aportaciones</t>
  </si>
  <si>
    <t>Bienes Inmuebles, Infraestructura y Construcciones en Proceso</t>
  </si>
  <si>
    <t>Bienes Muebles</t>
  </si>
  <si>
    <t>Otras Aplicaciones de Inversión</t>
  </si>
  <si>
    <t>flujo de efec</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</si>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</sst>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4" formatCode="_-&quot;$&quot;* #,##0.00_-;\-&quot;$&quot;* #,##0.00_-;_-&quot;$&quot;* &quot;-&quot;??_-;_-@_-"/>
    <numFmt numFmtId="43" formatCode="_-* #,##0.00_-;\-* #,##0.00_-;_-* &quot;-&quot;??_-;_-@_-"/>
    <numFmt numFmtId="164" formatCode="_(* #,##0.00_);_(* \(#,##0.00\);_(* &quot;-&quot;??_);_(@_)"/>
    <numFmt numFmtId="165" formatCode="_-* #,##0_-;\-* #,##0_-;_-* &quot;-&quot;??_-;_-@_-"/>
    <numFmt numFmtId="166" formatCode="#,##0.000000000000000"/>
  </numFmts>
  <fonts count="23" x14ac:knownFonts="1">
    <font>
      <sz val="11"/>
      <color theme="1"/>
      <name val="Calibri"/>
      <family val="2"/>
      <scheme val="minor"/>
    </font>
    <font>
      <sz val="11"/>
      <color theme="1"/>
      <name val="Calibri"/>
      <family val="2"/>
      <scheme val="minor"/>
    </font>
    <font>
      <sz val="9"/>
      <name val="Arial"/>
      <family val="2"/>
    </font>
    <font>
      <b/>
      <sz val="9"/>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u val="singleAccounting"/>
      <sz val="11"/>
      <color theme="1"/>
      <name val="Calibri"/>
      <family val="2"/>
      <scheme val="minor"/>
    </font>
    <font>
      <sz val="12"/>
      <name val="Arial"/>
      <family val="2"/>
    </font>
    <font>
      <sz val="14"/>
      <name val="Arial"/>
      <family val="2"/>
    </font>
    <font>
      <sz val="14"/>
      <color theme="1"/>
      <name val="Calibri"/>
      <family val="2"/>
      <scheme val="minor"/>
    </font>
    <font>
      <sz val="9"/>
      <color theme="1"/>
      <name val="Calibri"/>
      <family val="2"/>
      <scheme val="minor"/>
    </font>
    <font>
      <b/>
      <sz val="10"/>
      <name val="Calibri"/>
      <family val="2"/>
      <scheme val="minor"/>
    </font>
    <font>
      <b/>
      <sz val="9"/>
      <name val="Calibri"/>
      <family val="2"/>
      <scheme val="minor"/>
    </font>
    <font>
      <sz val="9"/>
      <name val="Calibri"/>
      <family val="2"/>
      <scheme val="minor"/>
    </font>
    <font>
      <b/>
      <sz val="14"/>
      <name val="Calibri"/>
      <family val="2"/>
      <scheme val="minor"/>
    </font>
    <font>
      <sz val="10"/>
      <color theme="1"/>
      <name val="Calibri"/>
      <family val="2"/>
      <scheme val="minor"/>
    </font>
    <font>
      <b/>
      <sz val="8"/>
      <color rgb="FF000000"/>
      <name val="Arial"/>
      <family val="2"/>
    </font>
    <font>
      <sz val="10"/>
      <name val="Arial"/>
      <family val="2"/>
    </font>
    <font>
      <b/>
      <sz val="9"/>
      <color theme="0"/>
      <name val="Arial"/>
      <family val="2"/>
    </font>
  </fonts>
  <fills count="11">
    <fill>
      <patternFill patternType="none"/>
    </fill>
    <fill>
      <patternFill patternType="gray125"/>
    </fill>
    <fill>
      <patternFill patternType="solid">
        <fgColor rgb="FFFFFFFF"/>
      </patternFill>
    </fill>
    <fill>
      <patternFill patternType="solid">
        <fgColor theme="0"/>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33"/>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21" fillId="0" borderId="0"/>
  </cellStyleXfs>
  <cellXfs count="235">
    <xf numFmtId="0" fontId="0" fillId="0" borderId="0" xfId="0"/>
    <xf numFmtId="49" fontId="2"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horizontal="left" vertical="center" indent="3"/>
    </xf>
    <xf numFmtId="0" fontId="2" fillId="0" borderId="0" xfId="0" applyFont="1" applyAlignment="1">
      <alignment horizontal="left" vertical="center" indent="5"/>
    </xf>
    <xf numFmtId="0" fontId="2" fillId="0" borderId="0" xfId="0" applyFont="1" applyAlignment="1">
      <alignment horizontal="left" vertical="center" indent="2"/>
    </xf>
    <xf numFmtId="0" fontId="3" fillId="0" borderId="0" xfId="0" applyFont="1" applyAlignment="1">
      <alignment horizontal="center" vertical="center"/>
    </xf>
    <xf numFmtId="0" fontId="4" fillId="0" borderId="0" xfId="0" applyFont="1"/>
    <xf numFmtId="43" fontId="0" fillId="0" borderId="0" xfId="0" applyNumberFormat="1"/>
    <xf numFmtId="43" fontId="4" fillId="0" borderId="0" xfId="0" applyNumberFormat="1" applyFont="1"/>
    <xf numFmtId="43" fontId="0" fillId="0" borderId="0" xfId="0" applyNumberFormat="1" applyAlignment="1">
      <alignment horizontal="center"/>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4" xfId="0" applyBorder="1"/>
    <xf numFmtId="0" fontId="0" fillId="0" borderId="0" xfId="0" applyAlignment="1">
      <alignment horizontal="center"/>
    </xf>
    <xf numFmtId="43" fontId="0" fillId="0" borderId="0" xfId="0" applyNumberFormat="1" applyAlignment="1">
      <alignment horizontal="center" vertical="center" wrapText="1"/>
    </xf>
    <xf numFmtId="43" fontId="0" fillId="0" borderId="4" xfId="0" applyNumberFormat="1" applyBorder="1"/>
    <xf numFmtId="43" fontId="4" fillId="0" borderId="4" xfId="0" applyNumberFormat="1" applyFont="1" applyBorder="1"/>
    <xf numFmtId="0" fontId="7" fillId="0" borderId="0" xfId="0" applyFont="1"/>
    <xf numFmtId="49" fontId="3" fillId="0" borderId="0" xfId="0" applyNumberFormat="1" applyFont="1" applyAlignment="1">
      <alignment horizontal="center" vertical="center"/>
    </xf>
    <xf numFmtId="0" fontId="5" fillId="2" borderId="0" xfId="0" applyFont="1" applyFill="1" applyAlignment="1">
      <alignment horizontal="left" vertical="top" wrapText="1"/>
    </xf>
    <xf numFmtId="43" fontId="2" fillId="0" borderId="0" xfId="0" applyNumberFormat="1" applyFont="1" applyAlignment="1">
      <alignment vertical="center"/>
    </xf>
    <xf numFmtId="43" fontId="2" fillId="0" borderId="0" xfId="1" applyFont="1" applyAlignment="1">
      <alignment vertical="center"/>
    </xf>
    <xf numFmtId="0" fontId="2" fillId="0" borderId="0" xfId="0" applyFont="1" applyProtection="1">
      <protection locked="0"/>
    </xf>
    <xf numFmtId="0" fontId="2" fillId="0" borderId="0" xfId="0" applyFont="1" applyAlignment="1" applyProtection="1">
      <alignment horizontal="center"/>
      <protection locked="0"/>
    </xf>
    <xf numFmtId="43" fontId="2" fillId="0" borderId="0" xfId="1" applyFont="1" applyAlignment="1">
      <alignment horizontal="left" vertical="center" indent="3"/>
    </xf>
    <xf numFmtId="43" fontId="2" fillId="0" borderId="0" xfId="1" applyFont="1" applyAlignment="1">
      <alignment horizontal="left" vertical="center" indent="5"/>
    </xf>
    <xf numFmtId="43" fontId="2" fillId="0" borderId="0" xfId="1" applyFont="1" applyAlignment="1">
      <alignment horizontal="left" vertical="center" indent="2"/>
    </xf>
    <xf numFmtId="164" fontId="2" fillId="0" borderId="0" xfId="0" applyNumberFormat="1" applyFont="1" applyAlignment="1">
      <alignment vertical="center"/>
    </xf>
    <xf numFmtId="43" fontId="0" fillId="3" borderId="6" xfId="1" applyFont="1" applyFill="1" applyBorder="1"/>
    <xf numFmtId="43" fontId="2" fillId="0" borderId="0" xfId="0" applyNumberFormat="1" applyFont="1" applyAlignment="1">
      <alignment horizontal="left" vertical="center" indent="3"/>
    </xf>
    <xf numFmtId="49" fontId="11" fillId="0" borderId="0" xfId="0" applyNumberFormat="1" applyFont="1" applyAlignment="1">
      <alignment vertical="center"/>
    </xf>
    <xf numFmtId="43" fontId="11" fillId="0" borderId="0" xfId="1" applyFont="1" applyAlignment="1">
      <alignment vertical="center"/>
    </xf>
    <xf numFmtId="0" fontId="11" fillId="0" borderId="0" xfId="0" applyFont="1" applyAlignment="1">
      <alignment vertical="center"/>
    </xf>
    <xf numFmtId="49" fontId="12" fillId="0" borderId="0" xfId="0" applyNumberFormat="1" applyFont="1" applyAlignment="1">
      <alignment vertical="center"/>
    </xf>
    <xf numFmtId="43" fontId="12" fillId="0" borderId="0" xfId="1" applyFont="1" applyAlignment="1">
      <alignment vertical="center"/>
    </xf>
    <xf numFmtId="0" fontId="12" fillId="0" borderId="0" xfId="0" applyFont="1" applyAlignment="1">
      <alignment vertical="center"/>
    </xf>
    <xf numFmtId="49" fontId="12" fillId="0" borderId="0" xfId="0" applyNumberFormat="1" applyFont="1" applyAlignment="1">
      <alignment horizontal="left" vertical="center"/>
    </xf>
    <xf numFmtId="43" fontId="12" fillId="0" borderId="0" xfId="1" applyFont="1" applyAlignment="1">
      <alignment horizontal="left" vertical="center"/>
    </xf>
    <xf numFmtId="43" fontId="12" fillId="0" borderId="0" xfId="0" applyNumberFormat="1" applyFont="1" applyAlignment="1">
      <alignment horizontal="left" vertical="center"/>
    </xf>
    <xf numFmtId="0" fontId="12" fillId="0" borderId="0" xfId="0" applyFont="1" applyAlignment="1">
      <alignment horizontal="left" vertical="center"/>
    </xf>
    <xf numFmtId="165" fontId="0" fillId="0" borderId="4" xfId="1" applyNumberFormat="1" applyFont="1" applyBorder="1" applyAlignment="1">
      <alignment vertical="center"/>
    </xf>
    <xf numFmtId="165" fontId="0" fillId="0" borderId="0" xfId="1" applyNumberFormat="1" applyFont="1"/>
    <xf numFmtId="165" fontId="4" fillId="0" borderId="0" xfId="1" applyNumberFormat="1" applyFont="1"/>
    <xf numFmtId="165" fontId="0" fillId="3" borderId="11" xfId="1" applyNumberFormat="1" applyFont="1" applyFill="1" applyBorder="1" applyAlignment="1">
      <alignment horizontal="left" vertical="center" wrapText="1"/>
    </xf>
    <xf numFmtId="165" fontId="0" fillId="0" borderId="4" xfId="1" applyNumberFormat="1" applyFont="1" applyBorder="1" applyAlignment="1">
      <alignment horizontal="center" vertical="center"/>
    </xf>
    <xf numFmtId="165" fontId="2" fillId="0" borderId="0" xfId="1" applyNumberFormat="1" applyFont="1" applyAlignment="1">
      <alignment vertical="center"/>
    </xf>
    <xf numFmtId="165" fontId="0" fillId="0" borderId="4" xfId="1" applyNumberFormat="1" applyFont="1" applyBorder="1" applyAlignment="1">
      <alignment vertical="top"/>
    </xf>
    <xf numFmtId="43" fontId="0" fillId="0" borderId="4" xfId="1" applyFont="1" applyBorder="1" applyAlignment="1">
      <alignment vertical="top"/>
    </xf>
    <xf numFmtId="165" fontId="0" fillId="0" borderId="4" xfId="1" applyNumberFormat="1" applyFont="1" applyFill="1" applyBorder="1" applyAlignment="1">
      <alignment horizontal="center"/>
    </xf>
    <xf numFmtId="165" fontId="0" fillId="0" borderId="4" xfId="1" applyNumberFormat="1" applyFont="1" applyBorder="1"/>
    <xf numFmtId="165" fontId="0" fillId="0" borderId="4" xfId="1" applyNumberFormat="1" applyFont="1" applyFill="1" applyBorder="1"/>
    <xf numFmtId="165" fontId="0" fillId="0" borderId="14" xfId="1" applyNumberFormat="1" applyFont="1" applyBorder="1"/>
    <xf numFmtId="165" fontId="4" fillId="0" borderId="14" xfId="1" applyNumberFormat="1" applyFont="1" applyBorder="1"/>
    <xf numFmtId="165" fontId="1" fillId="0" borderId="0" xfId="1" applyNumberFormat="1" applyFont="1" applyAlignment="1">
      <alignment horizontal="left"/>
    </xf>
    <xf numFmtId="165" fontId="1" fillId="0" borderId="14" xfId="1" applyNumberFormat="1" applyFont="1" applyBorder="1" applyAlignment="1">
      <alignment horizontal="left"/>
    </xf>
    <xf numFmtId="165" fontId="0" fillId="0" borderId="0" xfId="1" applyNumberFormat="1" applyFont="1" applyAlignment="1">
      <alignment horizontal="left"/>
    </xf>
    <xf numFmtId="165" fontId="0" fillId="0" borderId="14" xfId="1" applyNumberFormat="1" applyFont="1" applyBorder="1" applyAlignment="1">
      <alignment horizontal="left"/>
    </xf>
    <xf numFmtId="165" fontId="0" fillId="0" borderId="4" xfId="1" applyNumberFormat="1" applyFont="1" applyBorder="1" applyAlignment="1">
      <alignment horizontal="center" vertical="center" wrapText="1"/>
    </xf>
    <xf numFmtId="165" fontId="0" fillId="0" borderId="0" xfId="1" applyNumberFormat="1" applyFont="1" applyAlignment="1">
      <alignment horizontal="center" vertical="center" wrapText="1"/>
    </xf>
    <xf numFmtId="165" fontId="4" fillId="0" borderId="0" xfId="1" applyNumberFormat="1" applyFont="1" applyAlignment="1">
      <alignment horizontal="center" vertical="center"/>
    </xf>
    <xf numFmtId="165" fontId="0" fillId="0" borderId="0" xfId="1" applyNumberFormat="1" applyFont="1" applyAlignment="1">
      <alignment horizontal="center" vertical="center"/>
    </xf>
    <xf numFmtId="165" fontId="3" fillId="0" borderId="0" xfId="1" applyNumberFormat="1" applyFont="1" applyAlignment="1">
      <alignment horizontal="center" vertical="center"/>
    </xf>
    <xf numFmtId="165" fontId="0" fillId="0" borderId="0" xfId="1" applyNumberFormat="1" applyFont="1" applyAlignment="1">
      <alignment horizontal="left" vertical="top" wrapText="1"/>
    </xf>
    <xf numFmtId="165" fontId="4" fillId="0" borderId="4" xfId="1" applyNumberFormat="1" applyFont="1" applyBorder="1"/>
    <xf numFmtId="165" fontId="0" fillId="0" borderId="4" xfId="1" applyNumberFormat="1" applyFont="1" applyBorder="1" applyAlignment="1">
      <alignment horizontal="left" vertical="center" wrapText="1"/>
    </xf>
    <xf numFmtId="165" fontId="0" fillId="0" borderId="4" xfId="1" applyNumberFormat="1" applyFont="1" applyBorder="1" applyAlignment="1">
      <alignment wrapText="1"/>
    </xf>
    <xf numFmtId="165" fontId="0" fillId="0" borderId="4" xfId="1" applyNumberFormat="1" applyFont="1" applyBorder="1" applyAlignment="1">
      <alignment horizontal="left"/>
    </xf>
    <xf numFmtId="165" fontId="0" fillId="0" borderId="4" xfId="1" applyNumberFormat="1" applyFont="1" applyBorder="1" applyAlignment="1">
      <alignment horizontal="right"/>
    </xf>
    <xf numFmtId="0" fontId="7" fillId="6" borderId="0" xfId="0" applyFont="1" applyFill="1" applyAlignment="1">
      <alignment horizontal="left" vertical="center"/>
    </xf>
    <xf numFmtId="0" fontId="13" fillId="6" borderId="0" xfId="0" applyFont="1" applyFill="1" applyAlignment="1">
      <alignment horizontal="left" vertical="center"/>
    </xf>
    <xf numFmtId="43" fontId="13" fillId="6" borderId="0" xfId="0" applyNumberFormat="1" applyFont="1" applyFill="1" applyAlignment="1">
      <alignment horizontal="left" vertical="center"/>
    </xf>
    <xf numFmtId="0" fontId="4" fillId="7" borderId="0" xfId="0" applyFont="1" applyFill="1"/>
    <xf numFmtId="0" fontId="0" fillId="7" borderId="0" xfId="0" applyFill="1"/>
    <xf numFmtId="43" fontId="4" fillId="7" borderId="0" xfId="0" applyNumberFormat="1" applyFont="1" applyFill="1"/>
    <xf numFmtId="0" fontId="7" fillId="4" borderId="4" xfId="0" applyFont="1" applyFill="1" applyBorder="1" applyAlignment="1">
      <alignment horizontal="center" vertical="center" wrapText="1"/>
    </xf>
    <xf numFmtId="43" fontId="7" fillId="4" borderId="4" xfId="0" applyNumberFormat="1" applyFont="1" applyFill="1" applyBorder="1" applyAlignment="1">
      <alignment horizontal="center" vertical="center"/>
    </xf>
    <xf numFmtId="0" fontId="8" fillId="5" borderId="0" xfId="0" applyFont="1" applyFill="1"/>
    <xf numFmtId="0" fontId="9" fillId="5" borderId="0" xfId="0" applyFont="1" applyFill="1"/>
    <xf numFmtId="43" fontId="9" fillId="0" borderId="0" xfId="0" applyNumberFormat="1" applyFont="1"/>
    <xf numFmtId="43" fontId="7" fillId="4" borderId="4" xfId="0" applyNumberFormat="1" applyFont="1" applyFill="1" applyBorder="1" applyAlignment="1">
      <alignment horizontal="center" vertical="center" wrapText="1"/>
    </xf>
    <xf numFmtId="0" fontId="7" fillId="4" borderId="4" xfId="0" applyFont="1" applyFill="1" applyBorder="1" applyAlignment="1">
      <alignment horizontal="center"/>
    </xf>
    <xf numFmtId="43" fontId="7" fillId="4" borderId="4" xfId="0" applyNumberFormat="1" applyFont="1" applyFill="1" applyBorder="1" applyAlignment="1">
      <alignment horizontal="center"/>
    </xf>
    <xf numFmtId="165" fontId="7" fillId="6" borderId="0" xfId="0" applyNumberFormat="1" applyFont="1" applyFill="1" applyAlignment="1">
      <alignment horizontal="left" vertical="center"/>
    </xf>
    <xf numFmtId="165" fontId="8" fillId="5" borderId="0" xfId="0" applyNumberFormat="1" applyFont="1" applyFill="1"/>
    <xf numFmtId="165" fontId="0" fillId="0" borderId="0" xfId="0" applyNumberFormat="1"/>
    <xf numFmtId="165" fontId="4" fillId="7" borderId="0" xfId="0" applyNumberFormat="1" applyFont="1" applyFill="1"/>
    <xf numFmtId="165" fontId="7" fillId="4" borderId="4" xfId="0" applyNumberFormat="1" applyFont="1" applyFill="1" applyBorder="1" applyAlignment="1">
      <alignment horizontal="center" vertical="center"/>
    </xf>
    <xf numFmtId="165" fontId="0" fillId="0" borderId="0" xfId="1" applyNumberFormat="1" applyFont="1" applyAlignment="1">
      <alignment horizontal="left" indent="1"/>
    </xf>
    <xf numFmtId="165" fontId="8" fillId="8" borderId="0" xfId="1" applyNumberFormat="1" applyFont="1" applyFill="1"/>
    <xf numFmtId="165" fontId="0" fillId="8" borderId="0" xfId="1" applyNumberFormat="1" applyFont="1" applyFill="1"/>
    <xf numFmtId="165" fontId="4" fillId="8" borderId="0" xfId="1" applyNumberFormat="1" applyFont="1" applyFill="1"/>
    <xf numFmtId="165" fontId="5" fillId="0" borderId="4" xfId="1" applyNumberFormat="1" applyFont="1" applyFill="1" applyBorder="1" applyAlignment="1">
      <alignment vertical="top" wrapText="1"/>
    </xf>
    <xf numFmtId="165" fontId="5" fillId="0" borderId="0" xfId="1" applyNumberFormat="1" applyFont="1" applyFill="1" applyBorder="1" applyAlignment="1">
      <alignment vertical="top" wrapText="1"/>
    </xf>
    <xf numFmtId="165" fontId="0" fillId="7" borderId="0" xfId="0" applyNumberFormat="1" applyFill="1"/>
    <xf numFmtId="165" fontId="7" fillId="4" borderId="4" xfId="0" applyNumberFormat="1" applyFont="1" applyFill="1" applyBorder="1" applyAlignment="1">
      <alignment horizontal="center" vertical="center" wrapText="1"/>
    </xf>
    <xf numFmtId="165" fontId="5" fillId="2" borderId="4" xfId="1" applyNumberFormat="1" applyFont="1" applyFill="1" applyBorder="1" applyAlignment="1">
      <alignment vertical="top" wrapText="1"/>
    </xf>
    <xf numFmtId="165" fontId="5" fillId="2" borderId="4" xfId="1" applyNumberFormat="1" applyFont="1" applyFill="1" applyBorder="1" applyAlignment="1">
      <alignment horizontal="right" vertical="top" wrapText="1"/>
    </xf>
    <xf numFmtId="165" fontId="6" fillId="0" borderId="6" xfId="1" applyNumberFormat="1" applyFont="1" applyFill="1" applyBorder="1" applyAlignment="1">
      <alignment vertical="top" wrapText="1"/>
    </xf>
    <xf numFmtId="165" fontId="4" fillId="0" borderId="4" xfId="0" applyNumberFormat="1" applyFont="1" applyBorder="1"/>
    <xf numFmtId="165" fontId="4" fillId="0" borderId="6" xfId="0" applyNumberFormat="1" applyFont="1" applyBorder="1"/>
    <xf numFmtId="0" fontId="7" fillId="7" borderId="0" xfId="0" applyFont="1" applyFill="1"/>
    <xf numFmtId="0" fontId="13" fillId="7" borderId="0" xfId="0" applyFont="1" applyFill="1"/>
    <xf numFmtId="43" fontId="7" fillId="7" borderId="0" xfId="0" applyNumberFormat="1" applyFont="1" applyFill="1"/>
    <xf numFmtId="165" fontId="7" fillId="7" borderId="0" xfId="0" applyNumberFormat="1" applyFont="1" applyFill="1"/>
    <xf numFmtId="0" fontId="7" fillId="4" borderId="4" xfId="0" applyFont="1" applyFill="1" applyBorder="1" applyAlignment="1">
      <alignment horizontal="center" vertical="center"/>
    </xf>
    <xf numFmtId="165" fontId="15" fillId="0" borderId="0" xfId="1" applyNumberFormat="1" applyFont="1" applyAlignment="1" applyProtection="1">
      <alignment horizontal="center" vertical="center" wrapText="1"/>
      <protection locked="0"/>
    </xf>
    <xf numFmtId="165" fontId="16" fillId="0" borderId="0" xfId="1" applyNumberFormat="1" applyFont="1" applyAlignment="1">
      <alignment horizontal="center" vertical="center"/>
    </xf>
    <xf numFmtId="165" fontId="17" fillId="0" borderId="0" xfId="1" applyNumberFormat="1" applyFont="1" applyAlignment="1">
      <alignment vertical="center"/>
    </xf>
    <xf numFmtId="165" fontId="1" fillId="0" borderId="0" xfId="1" applyNumberFormat="1" applyFont="1" applyAlignment="1">
      <alignment horizontal="right"/>
    </xf>
    <xf numFmtId="165" fontId="1" fillId="0" borderId="0" xfId="1" applyNumberFormat="1" applyFont="1" applyAlignment="1">
      <alignment horizontal="center"/>
    </xf>
    <xf numFmtId="49" fontId="18" fillId="0" borderId="0" xfId="0" applyNumberFormat="1" applyFont="1" applyAlignment="1">
      <alignment vertical="center"/>
    </xf>
    <xf numFmtId="0" fontId="18" fillId="0" borderId="0" xfId="0" applyFont="1" applyAlignment="1">
      <alignment vertical="center"/>
    </xf>
    <xf numFmtId="43" fontId="18" fillId="0" borderId="0" xfId="1" applyFont="1" applyAlignment="1">
      <alignment vertical="center"/>
    </xf>
    <xf numFmtId="43" fontId="7" fillId="0" borderId="0" xfId="0" applyNumberFormat="1" applyFont="1"/>
    <xf numFmtId="0" fontId="0" fillId="0" borderId="8" xfId="0" applyBorder="1" applyAlignment="1">
      <alignment horizontal="center"/>
    </xf>
    <xf numFmtId="0" fontId="0" fillId="0" borderId="4" xfId="0" applyBorder="1" applyAlignment="1">
      <alignment horizontal="center" vertical="center"/>
    </xf>
    <xf numFmtId="0" fontId="0" fillId="0" borderId="6" xfId="0" applyBorder="1" applyAlignment="1">
      <alignment horizontal="left" vertical="center" wrapText="1"/>
    </xf>
    <xf numFmtId="0" fontId="0" fillId="3" borderId="4" xfId="0" applyFill="1" applyBorder="1"/>
    <xf numFmtId="0" fontId="0" fillId="3" borderId="9" xfId="0" applyFill="1" applyBorder="1"/>
    <xf numFmtId="0" fontId="0" fillId="0" borderId="4" xfId="0" applyBorder="1" applyAlignment="1">
      <alignment vertical="center" wrapText="1"/>
    </xf>
    <xf numFmtId="43" fontId="0" fillId="0" borderId="0" xfId="0" applyNumberFormat="1" applyAlignment="1">
      <alignment horizontal="right"/>
    </xf>
    <xf numFmtId="44" fontId="0" fillId="0" borderId="4" xfId="0" applyNumberFormat="1" applyBorder="1" applyAlignment="1">
      <alignment horizontal="left" vertical="center" wrapText="1"/>
    </xf>
    <xf numFmtId="165" fontId="8" fillId="8" borderId="0" xfId="1" applyNumberFormat="1" applyFont="1" applyFill="1" applyBorder="1" applyAlignment="1"/>
    <xf numFmtId="0" fontId="7" fillId="8" borderId="0" xfId="0" applyFont="1" applyFill="1" applyAlignment="1">
      <alignment vertical="center"/>
    </xf>
    <xf numFmtId="165" fontId="14" fillId="3" borderId="0" xfId="1" applyNumberFormat="1" applyFont="1" applyFill="1" applyBorder="1" applyAlignment="1">
      <alignment horizontal="right"/>
    </xf>
    <xf numFmtId="165" fontId="1" fillId="3" borderId="0" xfId="1" applyNumberFormat="1" applyFont="1" applyFill="1" applyBorder="1" applyAlignment="1">
      <alignment horizontal="right"/>
    </xf>
    <xf numFmtId="165" fontId="5" fillId="3" borderId="0" xfId="1" applyNumberFormat="1" applyFont="1" applyFill="1" applyBorder="1" applyAlignment="1">
      <alignment horizontal="right" vertical="center"/>
    </xf>
    <xf numFmtId="165" fontId="1" fillId="0" borderId="0" xfId="1" applyNumberFormat="1" applyFont="1" applyBorder="1" applyAlignment="1">
      <alignment horizontal="right"/>
    </xf>
    <xf numFmtId="165" fontId="5" fillId="0" borderId="0" xfId="1" applyNumberFormat="1" applyFont="1" applyBorder="1" applyAlignment="1">
      <alignment horizontal="right" vertical="center"/>
    </xf>
    <xf numFmtId="165" fontId="1" fillId="0" borderId="0" xfId="1" applyNumberFormat="1" applyFont="1" applyBorder="1" applyAlignment="1">
      <alignment horizontal="right" vertical="center" wrapText="1"/>
    </xf>
    <xf numFmtId="0" fontId="7" fillId="0" borderId="0" xfId="0" applyFont="1" applyAlignment="1">
      <alignment horizontal="center" vertical="center"/>
    </xf>
    <xf numFmtId="165" fontId="2" fillId="0" borderId="0" xfId="1" applyNumberFormat="1" applyFont="1" applyFill="1" applyAlignment="1">
      <alignment vertical="center"/>
    </xf>
    <xf numFmtId="43" fontId="2" fillId="0" borderId="0" xfId="1" applyFont="1" applyFill="1" applyAlignment="1">
      <alignment vertical="center"/>
    </xf>
    <xf numFmtId="43" fontId="2" fillId="0" borderId="0" xfId="1" applyFont="1" applyBorder="1" applyAlignment="1">
      <alignment vertical="center"/>
    </xf>
    <xf numFmtId="0" fontId="2" fillId="0" borderId="0" xfId="0" applyFont="1" applyAlignment="1" applyProtection="1">
      <alignment horizontal="center" vertical="center"/>
      <protection locked="0"/>
    </xf>
    <xf numFmtId="165" fontId="2" fillId="0" borderId="0" xfId="0" applyNumberFormat="1" applyFont="1" applyAlignment="1">
      <alignment vertical="center"/>
    </xf>
    <xf numFmtId="43" fontId="2" fillId="9" borderId="0" xfId="1" applyFont="1" applyFill="1" applyAlignment="1">
      <alignment vertical="center"/>
    </xf>
    <xf numFmtId="165" fontId="0" fillId="0" borderId="4" xfId="1" applyNumberFormat="1" applyFont="1" applyFill="1" applyBorder="1" applyAlignment="1">
      <alignment vertical="center"/>
    </xf>
    <xf numFmtId="43" fontId="2" fillId="0" borderId="0" xfId="0" applyNumberFormat="1" applyFont="1" applyAlignment="1">
      <alignment horizontal="left" vertical="center" indent="5"/>
    </xf>
    <xf numFmtId="43" fontId="0" fillId="0" borderId="14" xfId="1" applyFont="1" applyBorder="1"/>
    <xf numFmtId="165" fontId="0" fillId="0" borderId="0" xfId="1" applyNumberFormat="1" applyFont="1" applyBorder="1"/>
    <xf numFmtId="165" fontId="4" fillId="0" borderId="0" xfId="1" applyNumberFormat="1" applyFont="1" applyFill="1"/>
    <xf numFmtId="49" fontId="2" fillId="0" borderId="0" xfId="0" applyNumberFormat="1" applyFont="1" applyAlignment="1">
      <alignment horizontal="left" vertical="center"/>
    </xf>
    <xf numFmtId="43" fontId="0" fillId="3" borderId="4" xfId="1" applyFont="1" applyFill="1" applyBorder="1" applyAlignment="1">
      <alignment horizontal="left"/>
    </xf>
    <xf numFmtId="43" fontId="0" fillId="0" borderId="0" xfId="0" applyNumberFormat="1" applyAlignment="1">
      <alignment horizontal="left"/>
    </xf>
    <xf numFmtId="0" fontId="2" fillId="0" borderId="0" xfId="0" applyFont="1" applyAlignment="1">
      <alignment horizontal="left" vertical="center"/>
    </xf>
    <xf numFmtId="43" fontId="2" fillId="0" borderId="0" xfId="1" applyFont="1" applyAlignment="1">
      <alignment horizontal="left" vertical="center"/>
    </xf>
    <xf numFmtId="43" fontId="0" fillId="0" borderId="5" xfId="1" applyFont="1" applyBorder="1" applyAlignment="1">
      <alignment horizontal="center" vertical="center" wrapText="1"/>
    </xf>
    <xf numFmtId="43" fontId="0" fillId="3" borderId="4" xfId="1" applyFont="1" applyFill="1" applyBorder="1" applyAlignment="1">
      <alignment horizontal="left" vertical="center" wrapText="1"/>
    </xf>
    <xf numFmtId="165" fontId="0" fillId="0" borderId="0" xfId="1" applyNumberFormat="1" applyFont="1" applyAlignment="1">
      <alignment horizontal="left" indent="2"/>
    </xf>
    <xf numFmtId="165" fontId="19" fillId="0" borderId="4" xfId="1" applyNumberFormat="1" applyFont="1" applyBorder="1" applyAlignment="1">
      <alignment wrapText="1"/>
    </xf>
    <xf numFmtId="165" fontId="0" fillId="0" borderId="6" xfId="1" applyNumberFormat="1" applyFont="1" applyBorder="1" applyAlignment="1">
      <alignment horizontal="left" vertical="top" wrapText="1"/>
    </xf>
    <xf numFmtId="165" fontId="0" fillId="0" borderId="9" xfId="1" applyNumberFormat="1" applyFont="1" applyBorder="1" applyAlignment="1">
      <alignment horizontal="left" vertical="top" wrapText="1"/>
    </xf>
    <xf numFmtId="7" fontId="20" fillId="0" borderId="0" xfId="0" applyNumberFormat="1" applyFont="1" applyAlignment="1">
      <alignment horizontal="right" wrapText="1"/>
    </xf>
    <xf numFmtId="43" fontId="0" fillId="0" borderId="4" xfId="1" applyFont="1" applyBorder="1"/>
    <xf numFmtId="43" fontId="0" fillId="3" borderId="16" xfId="1" applyFont="1" applyFill="1" applyBorder="1"/>
    <xf numFmtId="165" fontId="12" fillId="0" borderId="0" xfId="0" applyNumberFormat="1" applyFont="1" applyAlignment="1">
      <alignment vertical="center"/>
    </xf>
    <xf numFmtId="3" fontId="22" fillId="10" borderId="6" xfId="3" applyNumberFormat="1" applyFont="1" applyFill="1" applyBorder="1" applyAlignment="1" applyProtection="1">
      <alignment vertical="center"/>
      <protection locked="0"/>
    </xf>
    <xf numFmtId="166" fontId="2" fillId="0" borderId="0" xfId="0" applyNumberFormat="1" applyFont="1" applyAlignment="1">
      <alignment vertical="center"/>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5" fillId="2" borderId="6" xfId="0" applyFont="1" applyFill="1" applyBorder="1" applyAlignment="1">
      <alignment horizontal="left" vertical="top" wrapText="1"/>
    </xf>
    <xf numFmtId="0" fontId="5" fillId="2" borderId="9" xfId="0" applyFont="1" applyFill="1" applyBorder="1" applyAlignment="1">
      <alignment horizontal="left" vertical="top" wrapText="1"/>
    </xf>
    <xf numFmtId="0" fontId="2" fillId="0" borderId="0" xfId="0" applyFont="1" applyAlignment="1">
      <alignment horizontal="center" vertical="center"/>
    </xf>
    <xf numFmtId="0" fontId="7" fillId="4" borderId="6"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165" fontId="5" fillId="0" borderId="0" xfId="1" applyNumberFormat="1" applyFont="1" applyBorder="1" applyAlignment="1">
      <alignment horizontal="left" vertical="center" wrapText="1"/>
    </xf>
    <xf numFmtId="165" fontId="5" fillId="3" borderId="0" xfId="1" applyNumberFormat="1" applyFont="1" applyFill="1" applyBorder="1" applyAlignment="1">
      <alignment horizontal="left" vertical="center" wrapText="1" indent="1"/>
    </xf>
    <xf numFmtId="165" fontId="1" fillId="3" borderId="0" xfId="1" applyNumberFormat="1" applyFont="1" applyFill="1" applyBorder="1"/>
    <xf numFmtId="0" fontId="6" fillId="2" borderId="6" xfId="0" applyFont="1" applyFill="1" applyBorder="1" applyAlignment="1">
      <alignment horizontal="center" vertical="top" wrapText="1"/>
    </xf>
    <xf numFmtId="0" fontId="6" fillId="2" borderId="9" xfId="0" applyFont="1" applyFill="1" applyBorder="1" applyAlignment="1">
      <alignment horizontal="center" vertical="top" wrapText="1"/>
    </xf>
    <xf numFmtId="165" fontId="0" fillId="0" borderId="8" xfId="1" applyNumberFormat="1" applyFont="1" applyBorder="1" applyAlignment="1">
      <alignment horizontal="center" vertical="center" wrapText="1"/>
    </xf>
    <xf numFmtId="165" fontId="0" fillId="0" borderId="4" xfId="1" applyNumberFormat="1" applyFont="1" applyBorder="1" applyAlignment="1">
      <alignment horizontal="center" vertical="center" wrapText="1"/>
    </xf>
    <xf numFmtId="165" fontId="0" fillId="0" borderId="6" xfId="1" applyNumberFormat="1" applyFont="1" applyBorder="1" applyAlignment="1">
      <alignment horizontal="left" vertical="top" wrapText="1"/>
    </xf>
    <xf numFmtId="165" fontId="0" fillId="0" borderId="9" xfId="1" applyNumberFormat="1" applyFont="1" applyBorder="1" applyAlignment="1">
      <alignment horizontal="left" vertical="top" wrapText="1"/>
    </xf>
    <xf numFmtId="165" fontId="4" fillId="0" borderId="6" xfId="1" applyNumberFormat="1" applyFont="1" applyBorder="1" applyAlignment="1">
      <alignment horizontal="left" vertical="top" wrapText="1"/>
    </xf>
    <xf numFmtId="165" fontId="4" fillId="0" borderId="9" xfId="1" applyNumberFormat="1" applyFont="1" applyBorder="1" applyAlignment="1">
      <alignment horizontal="left" vertical="top" wrapText="1"/>
    </xf>
    <xf numFmtId="165" fontId="0" fillId="0" borderId="0" xfId="1" applyNumberFormat="1" applyFont="1" applyAlignment="1">
      <alignment horizontal="center" vertical="center" wrapText="1"/>
    </xf>
    <xf numFmtId="165" fontId="0" fillId="0" borderId="6" xfId="1" applyNumberFormat="1" applyFont="1" applyBorder="1" applyAlignment="1">
      <alignment horizontal="left" vertical="center" wrapText="1"/>
    </xf>
    <xf numFmtId="165" fontId="0" fillId="0" borderId="9" xfId="1" applyNumberFormat="1" applyFont="1" applyBorder="1" applyAlignment="1">
      <alignment horizontal="left" vertical="center" wrapText="1"/>
    </xf>
    <xf numFmtId="0" fontId="0" fillId="0" borderId="15" xfId="0" applyBorder="1" applyAlignment="1">
      <alignment horizontal="left" vertical="center" wrapText="1"/>
    </xf>
    <xf numFmtId="49" fontId="18" fillId="7" borderId="1" xfId="0" applyNumberFormat="1" applyFont="1" applyFill="1" applyBorder="1" applyAlignment="1">
      <alignment horizontal="center" vertical="center"/>
    </xf>
    <xf numFmtId="49" fontId="18" fillId="7" borderId="2" xfId="0" applyNumberFormat="1" applyFont="1" applyFill="1" applyBorder="1" applyAlignment="1">
      <alignment horizontal="center" vertical="center"/>
    </xf>
    <xf numFmtId="49" fontId="18" fillId="7" borderId="3" xfId="0" applyNumberFormat="1" applyFont="1" applyFill="1" applyBorder="1" applyAlignment="1">
      <alignment horizontal="center" vertical="center"/>
    </xf>
    <xf numFmtId="165" fontId="0" fillId="0" borderId="4" xfId="1" applyNumberFormat="1" applyFont="1" applyBorder="1" applyAlignment="1">
      <alignment horizontal="center"/>
    </xf>
    <xf numFmtId="165" fontId="0" fillId="0" borderId="5" xfId="1" applyNumberFormat="1" applyFont="1" applyBorder="1" applyAlignment="1">
      <alignment horizontal="center" vertical="center" wrapText="1"/>
    </xf>
    <xf numFmtId="165" fontId="1" fillId="0" borderId="0" xfId="1" applyNumberFormat="1" applyFont="1" applyBorder="1"/>
    <xf numFmtId="165" fontId="1" fillId="0" borderId="0" xfId="1" applyNumberFormat="1" applyFont="1"/>
    <xf numFmtId="165" fontId="5" fillId="3" borderId="0" xfId="1" applyNumberFormat="1" applyFont="1" applyFill="1" applyBorder="1" applyAlignment="1">
      <alignment horizontal="left" vertical="center" wrapText="1"/>
    </xf>
    <xf numFmtId="165" fontId="0" fillId="0" borderId="0" xfId="1" applyNumberFormat="1" applyFont="1" applyAlignment="1">
      <alignment horizontal="left" vertical="center" wrapText="1"/>
    </xf>
    <xf numFmtId="0" fontId="0" fillId="0" borderId="0" xfId="1" applyNumberFormat="1" applyFont="1" applyAlignment="1">
      <alignment horizontal="left" vertical="center" wrapText="1"/>
    </xf>
    <xf numFmtId="165" fontId="5" fillId="3" borderId="0" xfId="1" applyNumberFormat="1" applyFont="1" applyFill="1" applyBorder="1" applyAlignment="1">
      <alignment horizontal="left" vertical="center" indent="1"/>
    </xf>
    <xf numFmtId="165" fontId="0" fillId="0" borderId="5" xfId="1" applyNumberFormat="1" applyFont="1" applyBorder="1" applyAlignment="1">
      <alignment horizontal="center" vertical="center"/>
    </xf>
    <xf numFmtId="165" fontId="0" fillId="0" borderId="8" xfId="1" applyNumberFormat="1" applyFont="1" applyBorder="1" applyAlignment="1">
      <alignment horizontal="center" vertical="center"/>
    </xf>
    <xf numFmtId="0" fontId="7" fillId="4" borderId="0" xfId="0" applyFont="1" applyFill="1" applyAlignment="1">
      <alignment horizontal="center" vertical="center"/>
    </xf>
    <xf numFmtId="43" fontId="7" fillId="4" borderId="4" xfId="0" applyNumberFormat="1"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9" xfId="0" applyFont="1" applyFill="1" applyBorder="1" applyAlignment="1">
      <alignment horizontal="center" vertical="center"/>
    </xf>
    <xf numFmtId="0" fontId="4" fillId="0" borderId="6" xfId="0" applyFont="1" applyBorder="1" applyAlignment="1">
      <alignment horizontal="center"/>
    </xf>
    <xf numFmtId="0" fontId="4" fillId="0" borderId="9" xfId="0" applyFont="1" applyBorder="1" applyAlignment="1">
      <alignment horizontal="center"/>
    </xf>
    <xf numFmtId="44" fontId="0" fillId="0" borderId="11" xfId="0" applyNumberFormat="1" applyBorder="1" applyAlignment="1">
      <alignment horizontal="left" vertical="center" wrapText="1"/>
    </xf>
    <xf numFmtId="44" fontId="0" fillId="0" borderId="8" xfId="0" applyNumberFormat="1" applyBorder="1" applyAlignment="1">
      <alignment horizontal="left" vertical="center" wrapText="1"/>
    </xf>
    <xf numFmtId="49" fontId="7" fillId="7" borderId="0" xfId="0" applyNumberFormat="1" applyFont="1" applyFill="1" applyAlignment="1" applyProtection="1">
      <alignment horizontal="center" vertical="center"/>
      <protection locked="0"/>
    </xf>
    <xf numFmtId="49" fontId="18" fillId="7" borderId="0" xfId="0" applyNumberFormat="1" applyFont="1" applyFill="1" applyAlignment="1">
      <alignment horizontal="center" vertical="center" wrapText="1"/>
    </xf>
    <xf numFmtId="0" fontId="5" fillId="2" borderId="4" xfId="0" applyFont="1" applyFill="1" applyBorder="1" applyAlignment="1">
      <alignment horizontal="left" vertical="top" wrapText="1"/>
    </xf>
    <xf numFmtId="49" fontId="18" fillId="7" borderId="0" xfId="0" applyNumberFormat="1" applyFont="1" applyFill="1" applyAlignment="1" applyProtection="1">
      <alignment horizontal="center" vertical="center" wrapText="1"/>
      <protection locked="0"/>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left"/>
    </xf>
    <xf numFmtId="0" fontId="0" fillId="0" borderId="9" xfId="0" applyBorder="1" applyAlignment="1">
      <alignment horizontal="left"/>
    </xf>
    <xf numFmtId="165" fontId="0" fillId="0" borderId="0" xfId="1" applyNumberFormat="1" applyFont="1" applyAlignment="1">
      <alignment horizontal="left" vertical="top" wrapText="1"/>
    </xf>
    <xf numFmtId="44" fontId="0" fillId="0" borderId="6" xfId="0" applyNumberFormat="1" applyBorder="1" applyAlignment="1">
      <alignment horizontal="left" vertical="center" wrapText="1"/>
    </xf>
    <xf numFmtId="44" fontId="0" fillId="0" borderId="9" xfId="0" applyNumberFormat="1" applyBorder="1" applyAlignment="1">
      <alignment horizontal="left" vertical="center" wrapText="1"/>
    </xf>
    <xf numFmtId="49" fontId="3" fillId="7" borderId="0" xfId="0" applyNumberFormat="1" applyFont="1" applyFill="1" applyAlignment="1">
      <alignment horizontal="center" vertical="center"/>
    </xf>
    <xf numFmtId="165" fontId="14" fillId="3" borderId="0" xfId="1" applyNumberFormat="1" applyFont="1" applyFill="1" applyBorder="1"/>
    <xf numFmtId="0" fontId="0" fillId="0" borderId="4" xfId="0" applyBorder="1" applyAlignment="1">
      <alignment horizontal="left" vertical="center" wrapText="1"/>
    </xf>
    <xf numFmtId="44" fontId="0" fillId="0" borderId="5" xfId="0" applyNumberFormat="1" applyBorder="1" applyAlignment="1">
      <alignment horizontal="left" vertical="center" wrapText="1"/>
    </xf>
    <xf numFmtId="0" fontId="0" fillId="0" borderId="0" xfId="0" applyAlignment="1">
      <alignment horizontal="center"/>
    </xf>
    <xf numFmtId="43" fontId="0" fillId="0" borderId="0" xfId="0" applyNumberFormat="1" applyAlignment="1">
      <alignment horizontal="center" vertical="center" wrapText="1"/>
    </xf>
    <xf numFmtId="0" fontId="7" fillId="4" borderId="4" xfId="0" applyFont="1" applyFill="1" applyBorder="1" applyAlignment="1">
      <alignment horizontal="center" vertical="center" wrapText="1"/>
    </xf>
    <xf numFmtId="0" fontId="7" fillId="4" borderId="4" xfId="0" applyFont="1" applyFill="1" applyBorder="1" applyAlignment="1">
      <alignment horizontal="center"/>
    </xf>
    <xf numFmtId="165" fontId="0" fillId="0" borderId="6" xfId="1" applyNumberFormat="1" applyFont="1" applyBorder="1" applyAlignment="1">
      <alignment horizontal="left"/>
    </xf>
    <xf numFmtId="165" fontId="0" fillId="0" borderId="9" xfId="1" applyNumberFormat="1" applyFont="1" applyBorder="1" applyAlignment="1">
      <alignment horizontal="left"/>
    </xf>
    <xf numFmtId="0" fontId="2" fillId="3" borderId="17" xfId="3" applyFont="1" applyFill="1" applyBorder="1" applyAlignment="1">
      <alignment horizontal="left" vertical="top" wrapText="1" indent="2"/>
    </xf>
    <xf numFmtId="0" fontId="2" fillId="3" borderId="18" xfId="3" applyFont="1" applyFill="1" applyBorder="1" applyAlignment="1">
      <alignment horizontal="left" vertical="top" wrapText="1" indent="2"/>
    </xf>
  </cellXfs>
  <cellStyles count="4">
    <cellStyle name="Millares" xfId="1" builtinId="3"/>
    <cellStyle name="Millares 2" xfId="2" xr:uid="{0F3D6C33-6F35-416B-A173-D6AAEDB9C87F}"/>
    <cellStyle name="Normal" xfId="0" builtinId="0"/>
    <cellStyle name="Normal 2" xfId="3" xr:uid="{8FC8E6B5-BE80-4D4E-B4C1-E88D15DE83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2962169</xdr:colOff>
      <xdr:row>344</xdr:row>
      <xdr:rowOff>62803</xdr:rowOff>
    </xdr:from>
    <xdr:to>
      <xdr:col>5</xdr:col>
      <xdr:colOff>54305</xdr:colOff>
      <xdr:row>351</xdr:row>
      <xdr:rowOff>130577</xdr:rowOff>
    </xdr:to>
    <xdr:pic>
      <xdr:nvPicPr>
        <xdr:cNvPr id="3" name="Imagen 2">
          <a:extLst>
            <a:ext uri="{FF2B5EF4-FFF2-40B4-BE49-F238E27FC236}">
              <a16:creationId xmlns:a16="http://schemas.microsoft.com/office/drawing/2014/main" id="{54C5EBDA-D9B2-40CE-B44F-B16935927CE6}"/>
            </a:ext>
          </a:extLst>
        </xdr:cNvPr>
        <xdr:cNvPicPr>
          <a:picLocks noChangeAspect="1"/>
        </xdr:cNvPicPr>
      </xdr:nvPicPr>
      <xdr:blipFill rotWithShape="1">
        <a:blip xmlns:r="http://schemas.openxmlformats.org/officeDocument/2006/relationships" r:embed="rId1"/>
        <a:srcRect l="1951" t="51357" r="63828" b="39774"/>
        <a:stretch/>
      </xdr:blipFill>
      <xdr:spPr bwMode="auto">
        <a:xfrm>
          <a:off x="3140109" y="68067116"/>
          <a:ext cx="8009251" cy="116681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NEF_ND">
    <pageSetUpPr fitToPage="1"/>
  </sheetPr>
  <dimension ref="A2:P353"/>
  <sheetViews>
    <sheetView tabSelected="1" view="pageBreakPreview" topLeftCell="A245" zoomScale="91" zoomScaleNormal="91" zoomScaleSheetLayoutView="91" workbookViewId="0">
      <selection activeCell="I339" sqref="I338:I339"/>
    </sheetView>
  </sheetViews>
  <sheetFormatPr baseColWidth="10" defaultColWidth="11.5703125" defaultRowHeight="12" x14ac:dyDescent="0.25"/>
  <cols>
    <col min="1" max="1" width="2.7109375" style="2" customWidth="1"/>
    <col min="2" max="2" width="52" style="2" customWidth="1"/>
    <col min="3" max="3" width="31.85546875" style="6" customWidth="1"/>
    <col min="4" max="4" width="42.28515625" style="2" customWidth="1"/>
    <col min="5" max="5" width="37.7109375" style="2" customWidth="1"/>
    <col min="6" max="6" width="21.140625" style="2" customWidth="1"/>
    <col min="7" max="7" width="35.5703125" style="2" bestFit="1" customWidth="1"/>
    <col min="8" max="8" width="17.85546875" style="2" customWidth="1"/>
    <col min="9" max="9" width="20.85546875" style="2" customWidth="1"/>
    <col min="10" max="10" width="18.85546875" style="22" customWidth="1"/>
    <col min="11" max="11" width="15.28515625" style="2" customWidth="1"/>
    <col min="12" max="12" width="11.5703125" style="2"/>
    <col min="13" max="13" width="13.42578125" style="2" bestFit="1" customWidth="1"/>
    <col min="14" max="16384" width="11.5703125" style="2"/>
  </cols>
  <sheetData>
    <row r="2" spans="1:10" s="112" customFormat="1" ht="16.899999999999999" customHeight="1" x14ac:dyDescent="0.25">
      <c r="A2" s="111"/>
      <c r="B2" s="208" t="s">
        <v>9</v>
      </c>
      <c r="C2" s="208"/>
      <c r="D2" s="208"/>
      <c r="E2" s="208"/>
      <c r="F2" s="208"/>
      <c r="G2" s="208"/>
      <c r="J2" s="113"/>
    </row>
    <row r="3" spans="1:10" s="112" customFormat="1" ht="18.75" x14ac:dyDescent="0.25">
      <c r="A3" s="111"/>
      <c r="B3" s="209" t="s">
        <v>0</v>
      </c>
      <c r="C3" s="209"/>
      <c r="D3" s="209"/>
      <c r="E3" s="209"/>
      <c r="F3" s="209"/>
      <c r="G3" s="209"/>
      <c r="J3" s="113"/>
    </row>
    <row r="4" spans="1:10" s="112" customFormat="1" ht="18.75" x14ac:dyDescent="0.25">
      <c r="A4" s="111"/>
      <c r="B4" s="209" t="s">
        <v>1</v>
      </c>
      <c r="C4" s="209"/>
      <c r="D4" s="209"/>
      <c r="E4" s="209"/>
      <c r="F4" s="209"/>
      <c r="G4" s="209"/>
      <c r="J4" s="113"/>
    </row>
    <row r="5" spans="1:10" s="112" customFormat="1" ht="15.75" customHeight="1" x14ac:dyDescent="0.25">
      <c r="A5" s="111"/>
      <c r="B5" s="211" t="s">
        <v>344</v>
      </c>
      <c r="C5" s="211"/>
      <c r="D5" s="211"/>
      <c r="E5" s="211"/>
      <c r="F5" s="211"/>
      <c r="G5" s="211"/>
      <c r="J5" s="113"/>
    </row>
    <row r="6" spans="1:10" s="112" customFormat="1" ht="19.5" thickBot="1" x14ac:dyDescent="0.35">
      <c r="A6" s="111"/>
      <c r="B6" s="18"/>
      <c r="C6" s="18"/>
      <c r="D6" s="18"/>
      <c r="E6" s="18"/>
      <c r="F6" s="114"/>
      <c r="J6" s="113"/>
    </row>
    <row r="7" spans="1:10" s="112" customFormat="1" ht="30" customHeight="1" thickBot="1" x14ac:dyDescent="0.3">
      <c r="B7" s="187" t="s">
        <v>2</v>
      </c>
      <c r="C7" s="188"/>
      <c r="D7" s="188"/>
      <c r="E7" s="188"/>
      <c r="F7" s="188"/>
      <c r="G7" s="189"/>
      <c r="J7" s="113"/>
    </row>
    <row r="8" spans="1:10" x14ac:dyDescent="0.25">
      <c r="A8" s="1"/>
      <c r="B8" s="19"/>
      <c r="C8" s="19"/>
      <c r="D8" s="19"/>
      <c r="E8" s="19"/>
      <c r="F8" s="19"/>
      <c r="G8" s="19"/>
    </row>
    <row r="9" spans="1:10" s="40" customFormat="1" ht="21.75" customHeight="1" x14ac:dyDescent="0.25">
      <c r="A9" s="37"/>
      <c r="B9" s="69" t="s">
        <v>204</v>
      </c>
      <c r="C9" s="69"/>
      <c r="D9" s="70"/>
      <c r="E9" s="70"/>
      <c r="F9" s="71"/>
      <c r="G9" s="83">
        <f>+F11+F72</f>
        <v>799078986.91000009</v>
      </c>
      <c r="H9" s="38"/>
      <c r="I9" s="39"/>
      <c r="J9" s="38"/>
    </row>
    <row r="10" spans="1:10" ht="15" x14ac:dyDescent="0.25">
      <c r="A10" s="1"/>
      <c r="B10" s="7"/>
      <c r="C10" s="7"/>
      <c r="D10"/>
      <c r="E10"/>
      <c r="F10" s="8"/>
    </row>
    <row r="11" spans="1:10" s="33" customFormat="1" ht="15.75" x14ac:dyDescent="0.25">
      <c r="A11" s="31"/>
      <c r="B11" s="77" t="s">
        <v>202</v>
      </c>
      <c r="C11" s="77"/>
      <c r="D11" s="78"/>
      <c r="E11" s="78"/>
      <c r="F11" s="84">
        <f>+F13+F22+F33+F61+F66</f>
        <v>295541690.11000001</v>
      </c>
      <c r="G11" s="79"/>
      <c r="J11" s="32"/>
    </row>
    <row r="12" spans="1:10" ht="15" x14ac:dyDescent="0.25">
      <c r="A12" s="1"/>
      <c r="B12" s="7"/>
      <c r="C12" s="7"/>
      <c r="D12"/>
      <c r="E12"/>
      <c r="F12" s="85"/>
      <c r="G12" s="8"/>
    </row>
    <row r="13" spans="1:10" ht="15" x14ac:dyDescent="0.25">
      <c r="A13" s="1"/>
      <c r="B13" s="72" t="s">
        <v>139</v>
      </c>
      <c r="C13" s="72"/>
      <c r="D13" s="73"/>
      <c r="E13" s="73"/>
      <c r="F13" s="86">
        <f>SUM(F16:F20)</f>
        <v>256462599</v>
      </c>
      <c r="H13" s="2" t="s">
        <v>299</v>
      </c>
    </row>
    <row r="14" spans="1:10" ht="10.5" customHeight="1" x14ac:dyDescent="0.25">
      <c r="A14" s="1"/>
      <c r="B14"/>
      <c r="C14"/>
      <c r="D14"/>
      <c r="E14"/>
      <c r="F14" s="8"/>
      <c r="H14" s="8"/>
    </row>
    <row r="15" spans="1:10" ht="23.25" customHeight="1" x14ac:dyDescent="0.25">
      <c r="A15" s="1"/>
      <c r="B15" s="75" t="s">
        <v>10</v>
      </c>
      <c r="C15" s="168" t="s">
        <v>11</v>
      </c>
      <c r="D15" s="169"/>
      <c r="E15" s="75" t="s">
        <v>12</v>
      </c>
      <c r="F15" s="76" t="s">
        <v>13</v>
      </c>
      <c r="H15" s="10"/>
    </row>
    <row r="16" spans="1:10" ht="15" x14ac:dyDescent="0.25">
      <c r="A16" s="1"/>
      <c r="B16" s="212" t="s">
        <v>14</v>
      </c>
      <c r="C16" s="214" t="s">
        <v>15</v>
      </c>
      <c r="D16" s="215"/>
      <c r="E16" s="11" t="s">
        <v>5</v>
      </c>
      <c r="F16" s="41">
        <v>43000</v>
      </c>
      <c r="G16" s="136"/>
      <c r="H16" s="8"/>
    </row>
    <row r="17" spans="1:16" ht="15" x14ac:dyDescent="0.25">
      <c r="A17" s="1"/>
      <c r="B17" s="213"/>
      <c r="C17" s="216"/>
      <c r="D17" s="217"/>
      <c r="E17" s="11" t="s">
        <v>16</v>
      </c>
      <c r="F17" s="41">
        <v>17434171</v>
      </c>
      <c r="H17" s="8"/>
    </row>
    <row r="18" spans="1:16" ht="15" x14ac:dyDescent="0.25">
      <c r="A18" s="1"/>
      <c r="B18" s="11" t="s">
        <v>17</v>
      </c>
      <c r="C18" s="170" t="s">
        <v>18</v>
      </c>
      <c r="D18" s="171"/>
      <c r="E18" s="11" t="s">
        <v>19</v>
      </c>
      <c r="F18" s="41">
        <v>190340786</v>
      </c>
      <c r="H18" s="8"/>
    </row>
    <row r="19" spans="1:16" ht="30" x14ac:dyDescent="0.25">
      <c r="A19" s="1"/>
      <c r="B19" s="11" t="s">
        <v>20</v>
      </c>
      <c r="C19" s="170" t="s">
        <v>21</v>
      </c>
      <c r="D19" s="171"/>
      <c r="E19" s="11" t="s">
        <v>22</v>
      </c>
      <c r="F19" s="41">
        <v>181217</v>
      </c>
      <c r="H19" s="8"/>
    </row>
    <row r="20" spans="1:16" ht="30" x14ac:dyDescent="0.25">
      <c r="A20" s="1"/>
      <c r="B20" s="11" t="s">
        <v>23</v>
      </c>
      <c r="C20" s="170" t="s">
        <v>24</v>
      </c>
      <c r="D20" s="171"/>
      <c r="E20" s="11" t="s">
        <v>25</v>
      </c>
      <c r="F20" s="41">
        <v>48463425</v>
      </c>
      <c r="H20" s="8"/>
    </row>
    <row r="21" spans="1:16" ht="15" x14ac:dyDescent="0.25">
      <c r="A21" s="1"/>
      <c r="B21" s="12"/>
      <c r="C21" s="12"/>
      <c r="D21"/>
      <c r="E21"/>
      <c r="F21" s="42"/>
      <c r="H21" s="8"/>
    </row>
    <row r="22" spans="1:16" ht="15" x14ac:dyDescent="0.25">
      <c r="A22" s="1"/>
      <c r="B22" s="72" t="s">
        <v>26</v>
      </c>
      <c r="C22" s="72"/>
      <c r="D22" s="73"/>
      <c r="E22" s="73"/>
      <c r="F22" s="86">
        <f>SUM(F25:F31)</f>
        <v>4143146</v>
      </c>
      <c r="G22" s="133"/>
      <c r="H22" s="2" t="s">
        <v>300</v>
      </c>
    </row>
    <row r="23" spans="1:16" ht="15" x14ac:dyDescent="0.25">
      <c r="A23" s="1"/>
      <c r="B23"/>
      <c r="C23"/>
      <c r="D23"/>
      <c r="E23"/>
      <c r="F23" s="42"/>
      <c r="G23" s="21"/>
      <c r="H23" s="8" t="s">
        <v>286</v>
      </c>
    </row>
    <row r="24" spans="1:16" ht="18.75" x14ac:dyDescent="0.25">
      <c r="A24" s="1"/>
      <c r="B24" s="75" t="s">
        <v>10</v>
      </c>
      <c r="C24" s="168" t="s">
        <v>11</v>
      </c>
      <c r="D24" s="169"/>
      <c r="E24" s="75" t="s">
        <v>27</v>
      </c>
      <c r="F24" s="76" t="s">
        <v>13</v>
      </c>
      <c r="H24" s="8"/>
    </row>
    <row r="25" spans="1:16" ht="15" x14ac:dyDescent="0.25">
      <c r="A25" s="1"/>
      <c r="B25" s="122" t="s">
        <v>158</v>
      </c>
      <c r="C25" s="218" t="s">
        <v>159</v>
      </c>
      <c r="D25" s="219"/>
      <c r="E25" s="115" t="s">
        <v>236</v>
      </c>
      <c r="F25" s="138">
        <v>0</v>
      </c>
      <c r="H25" s="8"/>
    </row>
    <row r="26" spans="1:16" ht="15" x14ac:dyDescent="0.25">
      <c r="A26" s="1"/>
      <c r="B26" s="206" t="s">
        <v>162</v>
      </c>
      <c r="C26" s="221" t="s">
        <v>29</v>
      </c>
      <c r="D26" s="222"/>
      <c r="E26" s="115" t="s">
        <v>236</v>
      </c>
      <c r="F26" s="138">
        <v>1245333</v>
      </c>
      <c r="H26" s="8" t="s">
        <v>174</v>
      </c>
      <c r="L26" s="2" t="s">
        <v>275</v>
      </c>
      <c r="O26" s="2" t="s">
        <v>276</v>
      </c>
    </row>
    <row r="27" spans="1:16" ht="15" x14ac:dyDescent="0.25">
      <c r="A27" s="1"/>
      <c r="B27" s="207"/>
      <c r="C27" s="221" t="s">
        <v>30</v>
      </c>
      <c r="D27" s="222"/>
      <c r="E27" s="115" t="s">
        <v>236</v>
      </c>
      <c r="F27" s="138">
        <v>0</v>
      </c>
      <c r="H27" s="8" t="s">
        <v>173</v>
      </c>
      <c r="K27" s="2" t="s">
        <v>277</v>
      </c>
      <c r="O27" s="2" t="s">
        <v>277</v>
      </c>
      <c r="P27" s="2">
        <v>21179702.600000001</v>
      </c>
    </row>
    <row r="28" spans="1:16" ht="30" hidden="1" customHeight="1" x14ac:dyDescent="0.4">
      <c r="A28" s="1"/>
      <c r="B28" s="122" t="s">
        <v>31</v>
      </c>
      <c r="C28" s="221" t="s">
        <v>32</v>
      </c>
      <c r="D28" s="222"/>
      <c r="E28" s="116" t="s">
        <v>237</v>
      </c>
      <c r="F28" s="138">
        <v>0</v>
      </c>
      <c r="G28" s="21"/>
      <c r="H28" s="8" t="s">
        <v>175</v>
      </c>
      <c r="K28" s="2" t="s">
        <v>278</v>
      </c>
      <c r="M28" s="22"/>
      <c r="O28" s="2" t="s">
        <v>278</v>
      </c>
      <c r="P28" s="2">
        <v>89170974.900000021</v>
      </c>
    </row>
    <row r="29" spans="1:16" ht="15" x14ac:dyDescent="0.25">
      <c r="A29" s="1"/>
      <c r="B29" s="226" t="s">
        <v>160</v>
      </c>
      <c r="C29" s="221" t="s">
        <v>28</v>
      </c>
      <c r="D29" s="222"/>
      <c r="E29" s="116" t="s">
        <v>237</v>
      </c>
      <c r="F29" s="138">
        <v>1683811</v>
      </c>
      <c r="H29" s="8"/>
      <c r="K29" s="2" t="s">
        <v>279</v>
      </c>
      <c r="M29" s="22">
        <v>8899247.1300000008</v>
      </c>
      <c r="N29" s="2" t="s">
        <v>284</v>
      </c>
      <c r="O29" s="2" t="s">
        <v>280</v>
      </c>
      <c r="P29" s="2">
        <v>1665662</v>
      </c>
    </row>
    <row r="30" spans="1:16" ht="15" x14ac:dyDescent="0.25">
      <c r="A30" s="1"/>
      <c r="B30" s="207"/>
      <c r="C30" s="221" t="s">
        <v>161</v>
      </c>
      <c r="D30" s="222"/>
      <c r="E30" s="116" t="s">
        <v>237</v>
      </c>
      <c r="F30" s="138">
        <v>0</v>
      </c>
      <c r="H30" s="8" t="s">
        <v>172</v>
      </c>
      <c r="K30" s="2" t="s">
        <v>280</v>
      </c>
      <c r="M30" s="22">
        <v>2621147.6800000002</v>
      </c>
      <c r="O30" s="2" t="s">
        <v>275</v>
      </c>
      <c r="P30" s="2">
        <v>34820624.229999997</v>
      </c>
    </row>
    <row r="31" spans="1:16" ht="24.95" customHeight="1" x14ac:dyDescent="0.25">
      <c r="A31" s="1"/>
      <c r="B31" s="122" t="s">
        <v>33</v>
      </c>
      <c r="C31" s="221" t="s">
        <v>34</v>
      </c>
      <c r="D31" s="222"/>
      <c r="E31" s="115" t="s">
        <v>236</v>
      </c>
      <c r="F31" s="138">
        <v>1214002</v>
      </c>
      <c r="H31" s="8" t="s">
        <v>171</v>
      </c>
      <c r="K31" s="2" t="s">
        <v>281</v>
      </c>
      <c r="M31" s="22">
        <v>973005.11</v>
      </c>
      <c r="N31" s="2" t="s">
        <v>284</v>
      </c>
      <c r="O31" s="2" t="s">
        <v>73</v>
      </c>
      <c r="P31" s="2">
        <v>146836963.73000002</v>
      </c>
    </row>
    <row r="32" spans="1:16" ht="15" x14ac:dyDescent="0.25">
      <c r="A32" s="1"/>
      <c r="B32" s="14"/>
      <c r="C32"/>
      <c r="D32"/>
      <c r="E32"/>
      <c r="F32" s="42"/>
      <c r="G32" s="8"/>
      <c r="K32" s="2" t="s">
        <v>282</v>
      </c>
      <c r="M32" s="137">
        <v>22327224.309999999</v>
      </c>
      <c r="N32" s="2" t="s">
        <v>284</v>
      </c>
    </row>
    <row r="33" spans="1:13" ht="15" x14ac:dyDescent="0.25">
      <c r="A33" s="1"/>
      <c r="B33" s="72" t="s">
        <v>238</v>
      </c>
      <c r="C33" s="72"/>
      <c r="D33" s="73"/>
      <c r="E33" s="73"/>
      <c r="F33" s="74">
        <f>SUM(F36:F50)</f>
        <v>34935945.109999999</v>
      </c>
      <c r="K33" s="2" t="s">
        <v>283</v>
      </c>
      <c r="M33" s="22">
        <v>34820624.229999997</v>
      </c>
    </row>
    <row r="34" spans="1:13" ht="15" x14ac:dyDescent="0.25">
      <c r="A34" s="1"/>
      <c r="B34" s="7"/>
      <c r="C34" s="7"/>
      <c r="D34"/>
      <c r="E34"/>
      <c r="F34" s="43"/>
      <c r="G34" s="8"/>
      <c r="M34" s="22"/>
    </row>
    <row r="35" spans="1:13" ht="18.75" x14ac:dyDescent="0.25">
      <c r="A35" s="1"/>
      <c r="B35" s="75" t="s">
        <v>10</v>
      </c>
      <c r="C35" s="168" t="s">
        <v>11</v>
      </c>
      <c r="D35" s="169"/>
      <c r="E35" s="75" t="s">
        <v>27</v>
      </c>
      <c r="F35" s="76" t="s">
        <v>13</v>
      </c>
      <c r="G35" s="8"/>
      <c r="H35" s="2" t="s">
        <v>197</v>
      </c>
      <c r="M35" s="21">
        <f>+M30-F31</f>
        <v>1407145.6800000002</v>
      </c>
    </row>
    <row r="36" spans="1:13" ht="15" customHeight="1" x14ac:dyDescent="0.25">
      <c r="A36" s="1"/>
      <c r="B36" s="160" t="s">
        <v>35</v>
      </c>
      <c r="C36" s="225" t="s">
        <v>36</v>
      </c>
      <c r="D36" s="225"/>
      <c r="E36" s="117"/>
      <c r="F36" s="148">
        <f>SUM(E37:E48)</f>
        <v>20346138.109999999</v>
      </c>
      <c r="G36" s="8"/>
    </row>
    <row r="37" spans="1:13" ht="15" x14ac:dyDescent="0.25">
      <c r="A37" s="1"/>
      <c r="B37" s="161"/>
      <c r="C37" s="119" t="s">
        <v>301</v>
      </c>
      <c r="D37" s="118"/>
      <c r="E37" s="29">
        <v>313252.34000000003</v>
      </c>
      <c r="F37" s="44"/>
      <c r="G37" s="8"/>
    </row>
    <row r="38" spans="1:13" ht="15" x14ac:dyDescent="0.25">
      <c r="A38" s="1"/>
      <c r="B38" s="161"/>
      <c r="C38" s="119" t="s">
        <v>337</v>
      </c>
      <c r="D38" s="118"/>
      <c r="E38" s="29">
        <v>29862.73</v>
      </c>
      <c r="F38" s="44"/>
      <c r="G38" s="8"/>
    </row>
    <row r="39" spans="1:13" ht="15" x14ac:dyDescent="0.25">
      <c r="A39" s="1"/>
      <c r="B39" s="161"/>
      <c r="C39" s="119" t="s">
        <v>345</v>
      </c>
      <c r="D39" s="118"/>
      <c r="E39" s="29">
        <v>6433773.9800000004</v>
      </c>
      <c r="F39" s="44"/>
      <c r="G39" s="8"/>
    </row>
    <row r="40" spans="1:13" ht="15" customHeight="1" x14ac:dyDescent="0.25">
      <c r="A40" s="1"/>
      <c r="B40" s="161"/>
      <c r="C40" s="119" t="s">
        <v>291</v>
      </c>
      <c r="D40" s="118"/>
      <c r="E40" s="29">
        <v>5241284.38</v>
      </c>
      <c r="F40" s="44"/>
      <c r="G40" s="8"/>
    </row>
    <row r="41" spans="1:13" ht="15" customHeight="1" x14ac:dyDescent="0.25">
      <c r="A41" s="1"/>
      <c r="B41" s="161"/>
      <c r="C41" s="119" t="s">
        <v>176</v>
      </c>
      <c r="D41" s="118"/>
      <c r="E41" s="29">
        <v>413702.89</v>
      </c>
      <c r="F41" s="44"/>
      <c r="G41" s="8"/>
    </row>
    <row r="42" spans="1:13" ht="15" customHeight="1" x14ac:dyDescent="0.25">
      <c r="A42" s="1"/>
      <c r="B42" s="161"/>
      <c r="C42" s="119" t="s">
        <v>346</v>
      </c>
      <c r="D42" s="119"/>
      <c r="E42" s="29">
        <v>1691236.56</v>
      </c>
      <c r="F42" s="44"/>
      <c r="G42" s="8"/>
    </row>
    <row r="43" spans="1:13" ht="15" customHeight="1" x14ac:dyDescent="0.25">
      <c r="A43" s="1"/>
      <c r="B43" s="161"/>
      <c r="C43" s="119" t="s">
        <v>292</v>
      </c>
      <c r="D43" s="118"/>
      <c r="E43" s="29">
        <v>769873.91</v>
      </c>
      <c r="F43" s="44"/>
      <c r="G43" s="8"/>
    </row>
    <row r="44" spans="1:13" ht="15" customHeight="1" x14ac:dyDescent="0.25">
      <c r="A44" s="1"/>
      <c r="B44" s="161"/>
      <c r="C44" s="119" t="s">
        <v>177</v>
      </c>
      <c r="D44" s="119"/>
      <c r="E44" s="156">
        <v>554524.27</v>
      </c>
      <c r="F44" s="44"/>
      <c r="G44" s="8"/>
    </row>
    <row r="45" spans="1:13" ht="15" customHeight="1" x14ac:dyDescent="0.25">
      <c r="A45" s="1"/>
      <c r="B45" s="161"/>
      <c r="C45" s="119" t="s">
        <v>306</v>
      </c>
      <c r="D45" s="118"/>
      <c r="E45" s="156">
        <v>740333.46</v>
      </c>
      <c r="F45" s="44"/>
      <c r="G45" s="8"/>
    </row>
    <row r="46" spans="1:13" ht="15" customHeight="1" x14ac:dyDescent="0.25">
      <c r="A46" s="1"/>
      <c r="B46" s="161"/>
      <c r="C46" s="119" t="s">
        <v>338</v>
      </c>
      <c r="D46" s="118"/>
      <c r="E46" s="156">
        <v>60861.65</v>
      </c>
      <c r="F46" s="44"/>
      <c r="G46" s="8"/>
    </row>
    <row r="47" spans="1:13" ht="15" customHeight="1" x14ac:dyDescent="0.25">
      <c r="A47" s="1"/>
      <c r="B47" s="161"/>
      <c r="C47" s="119" t="s">
        <v>347</v>
      </c>
      <c r="D47" s="119"/>
      <c r="E47" s="156">
        <v>3560189.09</v>
      </c>
      <c r="F47" s="44"/>
      <c r="G47" s="8"/>
    </row>
    <row r="48" spans="1:13" ht="15" customHeight="1" x14ac:dyDescent="0.25">
      <c r="A48" s="1"/>
      <c r="B48" s="161"/>
      <c r="C48" s="119" t="s">
        <v>348</v>
      </c>
      <c r="D48" s="118"/>
      <c r="E48" s="156">
        <v>537242.85</v>
      </c>
      <c r="F48" s="44"/>
      <c r="G48" s="8"/>
    </row>
    <row r="49" spans="1:10" s="146" customFormat="1" ht="15" x14ac:dyDescent="0.25">
      <c r="A49" s="143"/>
      <c r="B49" s="162" t="s">
        <v>293</v>
      </c>
      <c r="C49" s="163"/>
      <c r="D49" s="164"/>
      <c r="E49" s="144"/>
      <c r="F49" s="149">
        <v>14589807</v>
      </c>
      <c r="G49" s="145"/>
      <c r="J49" s="147"/>
    </row>
    <row r="50" spans="1:10" s="146" customFormat="1" ht="16.5" customHeight="1" x14ac:dyDescent="0.25">
      <c r="A50" s="143"/>
      <c r="B50" s="162" t="s">
        <v>294</v>
      </c>
      <c r="C50" s="163"/>
      <c r="D50" s="164"/>
      <c r="E50" s="144"/>
      <c r="F50" s="149">
        <v>0</v>
      </c>
      <c r="G50" s="145"/>
      <c r="J50" s="147"/>
    </row>
    <row r="51" spans="1:10" s="146" customFormat="1" ht="16.5" customHeight="1" x14ac:dyDescent="0.25">
      <c r="A51" s="143"/>
      <c r="B51" s="12"/>
      <c r="C51" s="12"/>
      <c r="D51" s="12"/>
      <c r="E51" s="12"/>
      <c r="F51" s="12"/>
      <c r="G51" s="145"/>
      <c r="J51" s="147"/>
    </row>
    <row r="52" spans="1:10" s="146" customFormat="1" ht="16.5" customHeight="1" x14ac:dyDescent="0.25">
      <c r="A52" s="143"/>
      <c r="B52" s="12"/>
      <c r="C52" s="12"/>
      <c r="D52" s="12"/>
      <c r="E52" s="12"/>
      <c r="F52" s="12"/>
      <c r="G52" s="145"/>
      <c r="J52" s="147"/>
    </row>
    <row r="53" spans="1:10" s="146" customFormat="1" ht="16.5" customHeight="1" x14ac:dyDescent="0.25">
      <c r="A53" s="143"/>
      <c r="B53" s="12"/>
      <c r="C53" s="12"/>
      <c r="D53" s="12"/>
      <c r="E53" s="12"/>
      <c r="F53" s="12"/>
      <c r="G53" s="145"/>
      <c r="J53" s="147"/>
    </row>
    <row r="54" spans="1:10" s="146" customFormat="1" ht="16.5" customHeight="1" x14ac:dyDescent="0.25">
      <c r="A54" s="143"/>
      <c r="B54" s="12"/>
      <c r="C54" s="12"/>
      <c r="D54" s="12"/>
      <c r="E54" s="12"/>
      <c r="F54" s="12"/>
      <c r="G54" s="145"/>
      <c r="J54" s="147"/>
    </row>
    <row r="55" spans="1:10" ht="15" x14ac:dyDescent="0.25">
      <c r="A55" s="1"/>
      <c r="B55"/>
      <c r="C55"/>
      <c r="D55"/>
      <c r="E55"/>
      <c r="F55" s="42"/>
      <c r="G55" s="8"/>
    </row>
    <row r="56" spans="1:10" ht="15" x14ac:dyDescent="0.25">
      <c r="A56" s="1"/>
      <c r="B56" s="72" t="s">
        <v>239</v>
      </c>
      <c r="C56" s="72"/>
      <c r="D56" s="73"/>
      <c r="E56" s="73"/>
      <c r="F56" s="74">
        <f>SUM(F59)</f>
        <v>0</v>
      </c>
      <c r="H56" s="2" t="s">
        <v>178</v>
      </c>
    </row>
    <row r="57" spans="1:10" ht="15" customHeight="1" x14ac:dyDescent="0.25">
      <c r="A57" s="1"/>
      <c r="B57" s="7"/>
      <c r="C57" s="7"/>
      <c r="D57"/>
      <c r="E57"/>
      <c r="F57" s="43"/>
      <c r="H57" s="8"/>
    </row>
    <row r="58" spans="1:10" ht="18.75" x14ac:dyDescent="0.25">
      <c r="A58" s="1"/>
      <c r="B58" s="75" t="s">
        <v>10</v>
      </c>
      <c r="C58" s="168" t="s">
        <v>11</v>
      </c>
      <c r="D58" s="169"/>
      <c r="E58" s="75" t="s">
        <v>37</v>
      </c>
      <c r="F58" s="76" t="s">
        <v>13</v>
      </c>
      <c r="H58" s="10"/>
    </row>
    <row r="59" spans="1:10" ht="15" x14ac:dyDescent="0.25">
      <c r="A59" s="1"/>
      <c r="B59" s="11" t="s">
        <v>38</v>
      </c>
      <c r="C59" s="170" t="s">
        <v>39</v>
      </c>
      <c r="D59" s="171"/>
      <c r="E59" s="120" t="s">
        <v>40</v>
      </c>
      <c r="F59" s="45">
        <v>0</v>
      </c>
      <c r="H59" s="10" t="s">
        <v>179</v>
      </c>
    </row>
    <row r="60" spans="1:10" ht="15" x14ac:dyDescent="0.25">
      <c r="A60" s="1"/>
      <c r="B60"/>
      <c r="C60"/>
      <c r="D60"/>
      <c r="E60"/>
      <c r="F60" s="42"/>
      <c r="H60" s="8"/>
    </row>
    <row r="61" spans="1:10" ht="15" x14ac:dyDescent="0.25">
      <c r="A61" s="1"/>
      <c r="B61" s="72" t="s">
        <v>41</v>
      </c>
      <c r="C61" s="72"/>
      <c r="D61" s="73"/>
      <c r="E61" s="73"/>
      <c r="F61" s="86">
        <f>SUM(F64)</f>
        <v>0</v>
      </c>
    </row>
    <row r="62" spans="1:10" ht="15" x14ac:dyDescent="0.25">
      <c r="A62" s="1"/>
      <c r="B62" s="7"/>
      <c r="C62"/>
      <c r="D62"/>
      <c r="E62"/>
      <c r="F62" s="43"/>
      <c r="H62" s="8"/>
    </row>
    <row r="63" spans="1:10" ht="18.75" x14ac:dyDescent="0.25">
      <c r="A63" s="1"/>
      <c r="B63" s="75" t="s">
        <v>10</v>
      </c>
      <c r="C63" s="168" t="s">
        <v>11</v>
      </c>
      <c r="D63" s="169"/>
      <c r="E63" s="75" t="s">
        <v>42</v>
      </c>
      <c r="F63" s="87" t="s">
        <v>13</v>
      </c>
      <c r="H63" s="8"/>
    </row>
    <row r="64" spans="1:10" ht="30" customHeight="1" x14ac:dyDescent="0.25">
      <c r="A64" s="1"/>
      <c r="B64" s="11" t="s">
        <v>43</v>
      </c>
      <c r="C64" s="170" t="s">
        <v>44</v>
      </c>
      <c r="D64" s="171"/>
      <c r="E64" s="120" t="s">
        <v>45</v>
      </c>
      <c r="F64" s="45">
        <v>0</v>
      </c>
      <c r="I64" s="10" t="s">
        <v>180</v>
      </c>
    </row>
    <row r="65" spans="1:10" ht="15" x14ac:dyDescent="0.25">
      <c r="A65" s="1"/>
      <c r="B65"/>
      <c r="C65"/>
      <c r="D65"/>
      <c r="E65"/>
      <c r="F65" s="42"/>
      <c r="G65" s="8"/>
    </row>
    <row r="66" spans="1:10" ht="15" x14ac:dyDescent="0.25">
      <c r="A66" s="1"/>
      <c r="B66" s="72" t="s">
        <v>240</v>
      </c>
      <c r="C66" s="72"/>
      <c r="D66" s="73"/>
      <c r="E66" s="73"/>
      <c r="F66" s="86">
        <f>SUM(F69)</f>
        <v>0</v>
      </c>
    </row>
    <row r="67" spans="1:10" ht="15" x14ac:dyDescent="0.25">
      <c r="A67" s="1"/>
      <c r="B67" s="7"/>
      <c r="C67"/>
      <c r="D67"/>
      <c r="E67"/>
      <c r="F67" s="43"/>
      <c r="G67" s="8"/>
    </row>
    <row r="68" spans="1:10" ht="18.75" x14ac:dyDescent="0.25">
      <c r="A68" s="1"/>
      <c r="B68" s="75" t="s">
        <v>10</v>
      </c>
      <c r="C68" s="168" t="s">
        <v>11</v>
      </c>
      <c r="D68" s="169"/>
      <c r="E68" s="75" t="s">
        <v>42</v>
      </c>
      <c r="F68" s="87" t="s">
        <v>13</v>
      </c>
      <c r="G68" s="8"/>
    </row>
    <row r="69" spans="1:10" ht="30" customHeight="1" x14ac:dyDescent="0.25">
      <c r="A69" s="1"/>
      <c r="B69" s="11" t="s">
        <v>168</v>
      </c>
      <c r="C69" s="170" t="s">
        <v>169</v>
      </c>
      <c r="D69" s="171"/>
      <c r="E69" s="120" t="s">
        <v>170</v>
      </c>
      <c r="F69" s="45">
        <v>0</v>
      </c>
      <c r="I69" s="121" t="s">
        <v>181</v>
      </c>
    </row>
    <row r="70" spans="1:10" ht="30" customHeight="1" x14ac:dyDescent="0.25">
      <c r="A70" s="1"/>
      <c r="B70" s="186" t="s">
        <v>285</v>
      </c>
      <c r="C70" s="186"/>
      <c r="D70" s="186"/>
      <c r="E70" s="186"/>
      <c r="F70" s="186"/>
      <c r="I70" s="121"/>
    </row>
    <row r="71" spans="1:10" ht="15" x14ac:dyDescent="0.25">
      <c r="A71" s="1"/>
      <c r="B71"/>
      <c r="C71"/>
      <c r="D71"/>
      <c r="E71"/>
      <c r="F71" s="42"/>
      <c r="H71" s="8"/>
    </row>
    <row r="72" spans="1:10" s="33" customFormat="1" ht="15.75" x14ac:dyDescent="0.25">
      <c r="A72" s="31"/>
      <c r="B72" s="77" t="s">
        <v>203</v>
      </c>
      <c r="C72" s="77"/>
      <c r="D72" s="78"/>
      <c r="E72" s="78"/>
      <c r="F72" s="84">
        <f>+F74+F81+F90-E85-E113</f>
        <v>503537296.80000001</v>
      </c>
      <c r="G72" s="79"/>
      <c r="J72" s="32"/>
    </row>
    <row r="73" spans="1:10" ht="15" x14ac:dyDescent="0.25">
      <c r="A73" s="1"/>
      <c r="B73"/>
      <c r="C73"/>
      <c r="D73"/>
      <c r="E73"/>
      <c r="F73" s="42"/>
      <c r="H73" s="8"/>
    </row>
    <row r="74" spans="1:10" ht="15" x14ac:dyDescent="0.25">
      <c r="A74" s="1"/>
      <c r="B74" s="72" t="s">
        <v>241</v>
      </c>
      <c r="C74" s="72"/>
      <c r="D74" s="73"/>
      <c r="E74" s="73"/>
      <c r="F74" s="86">
        <f>SUM(F77:F79)</f>
        <v>106444036.63</v>
      </c>
      <c r="G74" s="133"/>
    </row>
    <row r="75" spans="1:10" ht="15" x14ac:dyDescent="0.25">
      <c r="A75" s="1"/>
      <c r="B75"/>
      <c r="C75"/>
      <c r="D75"/>
      <c r="F75" s="46"/>
      <c r="G75" s="136"/>
      <c r="H75" s="8"/>
    </row>
    <row r="76" spans="1:10" ht="18.75" x14ac:dyDescent="0.25">
      <c r="A76" s="1"/>
      <c r="B76" s="75" t="s">
        <v>10</v>
      </c>
      <c r="C76" s="168" t="s">
        <v>11</v>
      </c>
      <c r="D76" s="169"/>
      <c r="E76" s="75" t="s">
        <v>27</v>
      </c>
      <c r="F76" s="76" t="s">
        <v>13</v>
      </c>
      <c r="H76" s="8" t="s">
        <v>205</v>
      </c>
    </row>
    <row r="77" spans="1:10" ht="15" customHeight="1" x14ac:dyDescent="0.25">
      <c r="A77" s="1"/>
      <c r="B77" s="11" t="s">
        <v>199</v>
      </c>
      <c r="C77" s="221" t="s">
        <v>29</v>
      </c>
      <c r="D77" s="222"/>
      <c r="E77" s="115" t="s">
        <v>236</v>
      </c>
      <c r="F77" s="45">
        <v>1665662</v>
      </c>
    </row>
    <row r="78" spans="1:10" ht="15" x14ac:dyDescent="0.25">
      <c r="A78" s="1"/>
      <c r="B78" s="11" t="s">
        <v>200</v>
      </c>
      <c r="C78" s="221" t="s">
        <v>32</v>
      </c>
      <c r="D78" s="222"/>
      <c r="E78" s="115" t="s">
        <v>236</v>
      </c>
      <c r="F78" s="45">
        <v>15485096.77</v>
      </c>
      <c r="H78" s="8"/>
    </row>
    <row r="79" spans="1:10" ht="15" x14ac:dyDescent="0.25">
      <c r="A79" s="1"/>
      <c r="B79" s="11" t="s">
        <v>201</v>
      </c>
      <c r="C79" s="221" t="s">
        <v>28</v>
      </c>
      <c r="D79" s="222"/>
      <c r="E79" s="115" t="s">
        <v>236</v>
      </c>
      <c r="F79" s="45">
        <v>89293277.859999999</v>
      </c>
      <c r="H79" s="8"/>
    </row>
    <row r="80" spans="1:10" ht="15" x14ac:dyDescent="0.25">
      <c r="A80" s="1"/>
      <c r="B80"/>
      <c r="C80"/>
      <c r="D80"/>
      <c r="E80"/>
      <c r="F80" s="42"/>
      <c r="H80" s="8"/>
    </row>
    <row r="81" spans="1:11" ht="15" x14ac:dyDescent="0.25">
      <c r="A81" s="1"/>
      <c r="B81" s="72" t="s">
        <v>242</v>
      </c>
      <c r="C81" s="72"/>
      <c r="D81" s="73"/>
      <c r="E81" s="73"/>
      <c r="F81" s="86">
        <v>381466479</v>
      </c>
      <c r="H81" s="2" t="s">
        <v>182</v>
      </c>
    </row>
    <row r="82" spans="1:11" ht="16.899999999999999" customHeight="1" x14ac:dyDescent="0.25">
      <c r="A82" s="1"/>
      <c r="B82" s="7"/>
      <c r="C82" s="7"/>
      <c r="D82"/>
      <c r="E82"/>
      <c r="F82" s="9"/>
      <c r="H82" s="8"/>
    </row>
    <row r="83" spans="1:11" ht="37.5" x14ac:dyDescent="0.25">
      <c r="A83" s="1"/>
      <c r="B83" s="168" t="s">
        <v>46</v>
      </c>
      <c r="C83" s="169"/>
      <c r="D83" s="75" t="s">
        <v>13</v>
      </c>
      <c r="E83" s="80" t="s">
        <v>47</v>
      </c>
      <c r="F83" s="80" t="s">
        <v>48</v>
      </c>
      <c r="H83" s="15"/>
      <c r="K83" s="22"/>
    </row>
    <row r="84" spans="1:11" ht="15" x14ac:dyDescent="0.25">
      <c r="A84" s="1"/>
      <c r="B84" s="165" t="s">
        <v>49</v>
      </c>
      <c r="C84" s="166"/>
      <c r="D84" s="92">
        <v>14335121.02</v>
      </c>
      <c r="E84" s="92"/>
      <c r="F84" s="16">
        <v>10</v>
      </c>
      <c r="H84" s="8" t="s">
        <v>183</v>
      </c>
      <c r="K84" s="22">
        <v>385954830.31999999</v>
      </c>
    </row>
    <row r="85" spans="1:11" ht="15" x14ac:dyDescent="0.25">
      <c r="A85" s="1"/>
      <c r="B85" s="165" t="s">
        <v>50</v>
      </c>
      <c r="C85" s="166"/>
      <c r="D85" s="92">
        <v>50662045.380000003</v>
      </c>
      <c r="E85" s="92">
        <v>34578365.109999999</v>
      </c>
      <c r="F85" s="16">
        <v>3.33</v>
      </c>
      <c r="H85" s="8" t="s">
        <v>198</v>
      </c>
      <c r="K85" s="22">
        <f>+K84-F81</f>
        <v>4488351.3199999928</v>
      </c>
    </row>
    <row r="86" spans="1:11" ht="15" x14ac:dyDescent="0.25">
      <c r="A86" s="1"/>
      <c r="B86" s="165" t="s">
        <v>51</v>
      </c>
      <c r="C86" s="166"/>
      <c r="D86" s="92">
        <v>318862075.38</v>
      </c>
      <c r="E86" s="92"/>
      <c r="F86" s="16">
        <v>3.33</v>
      </c>
      <c r="H86" s="8" t="s">
        <v>184</v>
      </c>
      <c r="K86" s="22"/>
    </row>
    <row r="87" spans="1:11" ht="15" x14ac:dyDescent="0.25">
      <c r="A87" s="1"/>
      <c r="B87" s="165" t="s">
        <v>156</v>
      </c>
      <c r="C87" s="166"/>
      <c r="D87" s="92">
        <v>84479764.140000001</v>
      </c>
      <c r="E87" s="92"/>
      <c r="F87" s="16">
        <v>3.33</v>
      </c>
      <c r="H87" s="8" t="s">
        <v>184</v>
      </c>
    </row>
    <row r="88" spans="1:11" ht="15" x14ac:dyDescent="0.25">
      <c r="A88" s="1"/>
      <c r="B88" s="165" t="s">
        <v>302</v>
      </c>
      <c r="C88" s="166"/>
      <c r="D88" s="92">
        <v>1201742.6100000001</v>
      </c>
      <c r="E88" s="92"/>
      <c r="F88" s="16">
        <v>3.33</v>
      </c>
      <c r="H88" s="8" t="s">
        <v>295</v>
      </c>
    </row>
    <row r="89" spans="1:11" ht="15" x14ac:dyDescent="0.25">
      <c r="A89" s="1"/>
      <c r="B89" s="20"/>
      <c r="C89" s="20"/>
      <c r="D89" s="93"/>
      <c r="E89" s="93"/>
      <c r="F89" s="8"/>
      <c r="H89" s="8"/>
    </row>
    <row r="90" spans="1:11" ht="15" x14ac:dyDescent="0.25">
      <c r="A90" s="1"/>
      <c r="B90" s="72" t="s">
        <v>243</v>
      </c>
      <c r="C90" s="72"/>
      <c r="D90" s="94"/>
      <c r="E90" s="94"/>
      <c r="F90" s="74">
        <f>D110+D112</f>
        <v>117723528.59</v>
      </c>
    </row>
    <row r="91" spans="1:11" ht="16.899999999999999" hidden="1" customHeight="1" x14ac:dyDescent="0.25">
      <c r="A91" s="1"/>
      <c r="B91" s="7"/>
      <c r="C91" s="7"/>
      <c r="D91" s="85"/>
      <c r="E91" s="85"/>
      <c r="F91" s="9"/>
      <c r="H91" s="8"/>
    </row>
    <row r="92" spans="1:11" ht="36" customHeight="1" x14ac:dyDescent="0.25">
      <c r="A92" s="1"/>
      <c r="B92" s="168" t="s">
        <v>46</v>
      </c>
      <c r="C92" s="169"/>
      <c r="D92" s="95" t="s">
        <v>13</v>
      </c>
      <c r="E92" s="95" t="s">
        <v>47</v>
      </c>
      <c r="F92" s="80" t="s">
        <v>48</v>
      </c>
      <c r="H92" s="228" t="s">
        <v>185</v>
      </c>
      <c r="I92" s="228"/>
    </row>
    <row r="93" spans="1:11" s="3" customFormat="1" ht="15" x14ac:dyDescent="0.25">
      <c r="B93" s="210" t="s">
        <v>52</v>
      </c>
      <c r="C93" s="210"/>
      <c r="D93" s="96">
        <v>4123529.81</v>
      </c>
      <c r="E93" s="97">
        <v>3962986.49</v>
      </c>
      <c r="F93" s="47">
        <v>10</v>
      </c>
      <c r="G93" s="25"/>
      <c r="H93" s="8" t="s">
        <v>287</v>
      </c>
      <c r="J93" s="25"/>
    </row>
    <row r="94" spans="1:11" s="3" customFormat="1" ht="15" x14ac:dyDescent="0.25">
      <c r="B94" s="210" t="s">
        <v>53</v>
      </c>
      <c r="C94" s="210"/>
      <c r="D94" s="96">
        <v>19635.8</v>
      </c>
      <c r="E94" s="97">
        <v>19632.8</v>
      </c>
      <c r="F94" s="47">
        <v>10</v>
      </c>
      <c r="G94" s="30"/>
      <c r="H94" s="8" t="s">
        <v>288</v>
      </c>
      <c r="J94" s="25"/>
    </row>
    <row r="95" spans="1:11" s="4" customFormat="1" ht="15" x14ac:dyDescent="0.25">
      <c r="A95" s="3"/>
      <c r="B95" s="210" t="s">
        <v>339</v>
      </c>
      <c r="C95" s="210"/>
      <c r="D95" s="96">
        <v>13684592.960000001</v>
      </c>
      <c r="E95" s="97">
        <v>12267713.369999999</v>
      </c>
      <c r="F95" s="48">
        <v>33.33</v>
      </c>
      <c r="G95" s="139"/>
      <c r="H95" s="8"/>
      <c r="J95" s="26"/>
    </row>
    <row r="96" spans="1:11" s="5" customFormat="1" ht="15" x14ac:dyDescent="0.25">
      <c r="A96" s="4"/>
      <c r="B96" s="210" t="s">
        <v>54</v>
      </c>
      <c r="C96" s="210"/>
      <c r="D96" s="96">
        <v>1226901.8899999999</v>
      </c>
      <c r="E96" s="97">
        <v>771318.6</v>
      </c>
      <c r="F96" s="47">
        <v>10</v>
      </c>
      <c r="G96" s="8"/>
      <c r="J96" s="27"/>
    </row>
    <row r="97" spans="1:11" ht="15" x14ac:dyDescent="0.25">
      <c r="A97" s="5"/>
      <c r="B97" s="210" t="s">
        <v>55</v>
      </c>
      <c r="C97" s="210"/>
      <c r="D97" s="96">
        <v>617471.24</v>
      </c>
      <c r="E97" s="97">
        <v>581254.02</v>
      </c>
      <c r="F97" s="48">
        <v>33.33</v>
      </c>
      <c r="G97" s="8"/>
    </row>
    <row r="98" spans="1:11" ht="15" customHeight="1" x14ac:dyDescent="0.25">
      <c r="B98" s="210" t="s">
        <v>56</v>
      </c>
      <c r="C98" s="210"/>
      <c r="D98" s="96">
        <v>509580.86</v>
      </c>
      <c r="E98" s="97">
        <v>485776.87</v>
      </c>
      <c r="F98" s="48">
        <v>33.33</v>
      </c>
      <c r="G98" s="8"/>
    </row>
    <row r="99" spans="1:11" ht="15" x14ac:dyDescent="0.25">
      <c r="B99" s="210" t="s">
        <v>57</v>
      </c>
      <c r="C99" s="210"/>
      <c r="D99" s="96">
        <v>68208</v>
      </c>
      <c r="E99" s="97">
        <v>32920.559999999998</v>
      </c>
      <c r="F99" s="47">
        <v>20</v>
      </c>
      <c r="G99" s="8"/>
      <c r="K99" s="2">
        <v>102518508.93000001</v>
      </c>
    </row>
    <row r="100" spans="1:11" ht="15" x14ac:dyDescent="0.25">
      <c r="B100" s="210" t="s">
        <v>58</v>
      </c>
      <c r="C100" s="210"/>
      <c r="D100" s="96">
        <v>4893974.29</v>
      </c>
      <c r="E100" s="97">
        <v>4193763.48</v>
      </c>
      <c r="F100" s="47">
        <v>20</v>
      </c>
      <c r="G100" s="8"/>
      <c r="K100" s="2">
        <v>-35000126.619999997</v>
      </c>
    </row>
    <row r="101" spans="1:11" ht="15" x14ac:dyDescent="0.25">
      <c r="B101" s="165" t="s">
        <v>59</v>
      </c>
      <c r="C101" s="166"/>
      <c r="D101" s="96">
        <v>512469.14</v>
      </c>
      <c r="E101" s="97">
        <v>511050.13</v>
      </c>
      <c r="F101" s="47">
        <v>20</v>
      </c>
      <c r="G101" s="8"/>
      <c r="K101" s="2">
        <f>+K99+K100</f>
        <v>67518382.310000002</v>
      </c>
    </row>
    <row r="102" spans="1:11" ht="15" x14ac:dyDescent="0.25">
      <c r="B102" s="210" t="s">
        <v>60</v>
      </c>
      <c r="C102" s="210"/>
      <c r="D102" s="96">
        <v>38805051.979999997</v>
      </c>
      <c r="E102" s="97">
        <v>27110707.68</v>
      </c>
      <c r="F102" s="47">
        <v>25</v>
      </c>
      <c r="G102" s="8"/>
      <c r="I102" s="22"/>
      <c r="K102" s="136">
        <f>+K101-E113</f>
        <v>0</v>
      </c>
    </row>
    <row r="103" spans="1:11" ht="15" x14ac:dyDescent="0.25">
      <c r="B103" s="210" t="s">
        <v>61</v>
      </c>
      <c r="C103" s="210"/>
      <c r="D103" s="97">
        <v>3249510.68</v>
      </c>
      <c r="E103" s="97">
        <v>404244.85</v>
      </c>
      <c r="F103" s="47">
        <v>20</v>
      </c>
      <c r="G103" s="8"/>
      <c r="I103" s="22"/>
    </row>
    <row r="104" spans="1:11" ht="15" x14ac:dyDescent="0.25">
      <c r="B104" s="210" t="s">
        <v>62</v>
      </c>
      <c r="C104" s="210"/>
      <c r="D104" s="97">
        <v>23000</v>
      </c>
      <c r="E104" s="97">
        <v>23000</v>
      </c>
      <c r="F104" s="47">
        <v>20</v>
      </c>
      <c r="G104" s="8"/>
      <c r="I104" s="22"/>
    </row>
    <row r="105" spans="1:11" ht="15" x14ac:dyDescent="0.25">
      <c r="B105" s="210" t="s">
        <v>63</v>
      </c>
      <c r="C105" s="210"/>
      <c r="D105" s="97">
        <v>494256.4</v>
      </c>
      <c r="E105" s="97">
        <v>209617.17</v>
      </c>
      <c r="F105" s="47">
        <v>10</v>
      </c>
      <c r="G105" s="8"/>
      <c r="I105" s="22"/>
    </row>
    <row r="106" spans="1:11" ht="15" x14ac:dyDescent="0.25">
      <c r="B106" s="210" t="s">
        <v>64</v>
      </c>
      <c r="C106" s="210"/>
      <c r="D106" s="97">
        <v>4778385.17</v>
      </c>
      <c r="E106" s="97">
        <v>3109839.24</v>
      </c>
      <c r="F106" s="47">
        <v>10</v>
      </c>
      <c r="G106" s="8"/>
    </row>
    <row r="107" spans="1:11" ht="15" x14ac:dyDescent="0.25">
      <c r="B107" s="210" t="s">
        <v>65</v>
      </c>
      <c r="C107" s="210"/>
      <c r="D107" s="97">
        <v>3241883.63</v>
      </c>
      <c r="E107" s="97">
        <v>79087.12</v>
      </c>
      <c r="F107" s="47">
        <v>10</v>
      </c>
      <c r="G107" s="8"/>
    </row>
    <row r="108" spans="1:11" ht="15" x14ac:dyDescent="0.25">
      <c r="B108" s="210" t="s">
        <v>66</v>
      </c>
      <c r="C108" s="210"/>
      <c r="D108" s="97">
        <v>473928.53</v>
      </c>
      <c r="E108" s="97">
        <v>348523.67</v>
      </c>
      <c r="F108" s="47">
        <v>10</v>
      </c>
      <c r="G108" s="8"/>
    </row>
    <row r="109" spans="1:11" ht="15" customHeight="1" x14ac:dyDescent="0.25">
      <c r="B109" s="210" t="s">
        <v>67</v>
      </c>
      <c r="C109" s="210"/>
      <c r="D109" s="97">
        <v>36364592.439999998</v>
      </c>
      <c r="E109" s="97">
        <v>12391227.130000001</v>
      </c>
      <c r="F109" s="47">
        <v>10</v>
      </c>
      <c r="G109" s="8"/>
    </row>
    <row r="110" spans="1:11" ht="15" x14ac:dyDescent="0.25">
      <c r="B110" s="175" t="s">
        <v>68</v>
      </c>
      <c r="C110" s="176"/>
      <c r="D110" s="98">
        <f>SUM(D93:D109)</f>
        <v>113086972.82000001</v>
      </c>
      <c r="E110" s="98">
        <f>SUM(E93:E109)</f>
        <v>66502663.180000007</v>
      </c>
      <c r="F110" s="16"/>
      <c r="G110" s="8"/>
    </row>
    <row r="111" spans="1:11" ht="15" x14ac:dyDescent="0.25">
      <c r="B111" s="165" t="s">
        <v>69</v>
      </c>
      <c r="C111" s="166"/>
      <c r="D111" s="92">
        <v>4636555.7699999996</v>
      </c>
      <c r="E111" s="92">
        <v>1015719.13</v>
      </c>
      <c r="F111" s="16">
        <v>0</v>
      </c>
      <c r="G111" s="8"/>
    </row>
    <row r="112" spans="1:11" ht="15" x14ac:dyDescent="0.25">
      <c r="B112" s="175" t="s">
        <v>70</v>
      </c>
      <c r="C112" s="176"/>
      <c r="D112" s="99">
        <f>+D111</f>
        <v>4636555.7699999996</v>
      </c>
      <c r="E112" s="99">
        <f>SUM(E111)</f>
        <v>1015719.13</v>
      </c>
      <c r="F112" s="16"/>
      <c r="G112" s="8"/>
    </row>
    <row r="113" spans="1:10" ht="15" x14ac:dyDescent="0.25">
      <c r="B113" s="204" t="s">
        <v>71</v>
      </c>
      <c r="C113" s="205"/>
      <c r="D113" s="100">
        <f>D110+D112</f>
        <v>117723528.59</v>
      </c>
      <c r="E113" s="100">
        <f>E110+E112</f>
        <v>67518382.310000002</v>
      </c>
      <c r="F113" s="17"/>
      <c r="G113" s="9"/>
    </row>
    <row r="114" spans="1:10" ht="15" x14ac:dyDescent="0.25">
      <c r="B114"/>
      <c r="C114"/>
      <c r="D114"/>
      <c r="E114"/>
      <c r="F114" s="8"/>
      <c r="G114" s="8"/>
    </row>
    <row r="115" spans="1:10" s="40" customFormat="1" ht="21.75" customHeight="1" x14ac:dyDescent="0.25">
      <c r="A115" s="37"/>
      <c r="B115" s="69" t="s">
        <v>206</v>
      </c>
      <c r="C115" s="69"/>
      <c r="D115" s="70"/>
      <c r="E115" s="70"/>
      <c r="F115" s="71"/>
      <c r="G115" s="83">
        <f>SUM(G119:G127)</f>
        <v>49663336</v>
      </c>
      <c r="H115" s="38"/>
      <c r="I115" s="39"/>
      <c r="J115" s="38"/>
    </row>
    <row r="116" spans="1:10" ht="12" customHeight="1" x14ac:dyDescent="0.3">
      <c r="B116" s="18"/>
      <c r="C116"/>
      <c r="D116"/>
      <c r="E116"/>
      <c r="F116" s="8"/>
      <c r="H116" s="9" t="s">
        <v>186</v>
      </c>
    </row>
    <row r="117" spans="1:10" ht="15" customHeight="1" x14ac:dyDescent="0.3">
      <c r="B117" s="229" t="s">
        <v>46</v>
      </c>
      <c r="C117" s="230" t="s">
        <v>72</v>
      </c>
      <c r="D117" s="230"/>
      <c r="E117" s="230"/>
      <c r="F117" s="230"/>
      <c r="G117" s="201" t="s">
        <v>73</v>
      </c>
    </row>
    <row r="118" spans="1:10" ht="18.75" x14ac:dyDescent="0.3">
      <c r="B118" s="229"/>
      <c r="C118" s="81" t="s">
        <v>74</v>
      </c>
      <c r="D118" s="81" t="s">
        <v>75</v>
      </c>
      <c r="E118" s="81" t="s">
        <v>76</v>
      </c>
      <c r="F118" s="82" t="s">
        <v>77</v>
      </c>
      <c r="G118" s="201"/>
    </row>
    <row r="119" spans="1:10" ht="15" x14ac:dyDescent="0.25">
      <c r="B119" s="11" t="s">
        <v>78</v>
      </c>
      <c r="C119" s="49">
        <v>305749</v>
      </c>
      <c r="D119" s="49">
        <v>0</v>
      </c>
      <c r="E119" s="49">
        <v>0</v>
      </c>
      <c r="F119" s="49">
        <v>0</v>
      </c>
      <c r="G119" s="50">
        <f t="shared" ref="G119:G126" si="0">SUM(C119:F119)</f>
        <v>305749</v>
      </c>
    </row>
    <row r="120" spans="1:10" ht="15" x14ac:dyDescent="0.25">
      <c r="B120" s="13" t="s">
        <v>79</v>
      </c>
      <c r="C120" s="51">
        <v>3922580</v>
      </c>
      <c r="D120" s="51">
        <v>0</v>
      </c>
      <c r="E120" s="51">
        <v>0</v>
      </c>
      <c r="F120" s="51">
        <v>0</v>
      </c>
      <c r="G120" s="50">
        <f t="shared" si="0"/>
        <v>3922580</v>
      </c>
    </row>
    <row r="121" spans="1:10" ht="15" x14ac:dyDescent="0.25">
      <c r="B121" s="13" t="s">
        <v>163</v>
      </c>
      <c r="C121" s="51">
        <v>0</v>
      </c>
      <c r="D121" s="51">
        <v>0</v>
      </c>
      <c r="E121" s="51">
        <v>0</v>
      </c>
      <c r="F121" s="51">
        <v>0</v>
      </c>
      <c r="G121" s="51">
        <f t="shared" si="0"/>
        <v>0</v>
      </c>
    </row>
    <row r="122" spans="1:10" ht="15" x14ac:dyDescent="0.25">
      <c r="B122" s="13" t="s">
        <v>164</v>
      </c>
      <c r="C122" s="51">
        <v>16617535</v>
      </c>
      <c r="D122" s="51">
        <v>0</v>
      </c>
      <c r="E122" s="51">
        <v>0</v>
      </c>
      <c r="F122" s="51">
        <v>0</v>
      </c>
      <c r="G122" s="51">
        <f t="shared" si="0"/>
        <v>16617535</v>
      </c>
    </row>
    <row r="123" spans="1:10" ht="15" x14ac:dyDescent="0.25">
      <c r="B123" s="13" t="s">
        <v>80</v>
      </c>
      <c r="C123" s="51">
        <v>3032344</v>
      </c>
      <c r="D123" s="51">
        <v>0</v>
      </c>
      <c r="E123" s="51">
        <v>0</v>
      </c>
      <c r="F123" s="51">
        <v>0</v>
      </c>
      <c r="G123" s="50">
        <f t="shared" si="0"/>
        <v>3032344</v>
      </c>
    </row>
    <row r="124" spans="1:10" ht="15" x14ac:dyDescent="0.25">
      <c r="B124" s="13" t="s">
        <v>207</v>
      </c>
      <c r="C124" s="51">
        <v>5307446</v>
      </c>
      <c r="D124" s="51">
        <v>0</v>
      </c>
      <c r="E124" s="51">
        <v>0</v>
      </c>
      <c r="F124" s="51">
        <v>0</v>
      </c>
      <c r="G124" s="50">
        <f t="shared" si="0"/>
        <v>5307446</v>
      </c>
    </row>
    <row r="125" spans="1:10" ht="15" x14ac:dyDescent="0.25">
      <c r="B125" s="13" t="s">
        <v>81</v>
      </c>
      <c r="C125" s="51">
        <v>373645</v>
      </c>
      <c r="D125" s="51">
        <v>0</v>
      </c>
      <c r="E125" s="51">
        <v>0</v>
      </c>
      <c r="F125" s="51">
        <v>0</v>
      </c>
      <c r="G125" s="50">
        <f t="shared" si="0"/>
        <v>373645</v>
      </c>
    </row>
    <row r="126" spans="1:10" ht="15" customHeight="1" x14ac:dyDescent="0.25">
      <c r="B126" s="13" t="s">
        <v>82</v>
      </c>
      <c r="C126" s="51">
        <v>17678837</v>
      </c>
      <c r="D126" s="51">
        <v>0</v>
      </c>
      <c r="E126" s="51">
        <v>0</v>
      </c>
      <c r="F126" s="51">
        <v>0</v>
      </c>
      <c r="G126" s="50">
        <f t="shared" si="0"/>
        <v>17678837</v>
      </c>
      <c r="H126" s="2" t="s">
        <v>208</v>
      </c>
    </row>
    <row r="127" spans="1:10" ht="15" customHeight="1" x14ac:dyDescent="0.25">
      <c r="B127" s="13" t="s">
        <v>349</v>
      </c>
      <c r="C127" s="51"/>
      <c r="D127" s="51">
        <v>0</v>
      </c>
      <c r="E127" s="51">
        <v>0</v>
      </c>
      <c r="F127" s="51">
        <v>2425200</v>
      </c>
      <c r="G127" s="50">
        <f t="shared" ref="G127" si="1">SUM(C127:F127)</f>
        <v>2425200</v>
      </c>
      <c r="H127" s="2" t="s">
        <v>208</v>
      </c>
    </row>
    <row r="128" spans="1:10" ht="15.75" thickBot="1" x14ac:dyDescent="0.3">
      <c r="B128"/>
      <c r="C128"/>
      <c r="D128"/>
      <c r="E128"/>
      <c r="F128" s="8"/>
      <c r="G128" s="8"/>
    </row>
    <row r="129" spans="2:10" s="112" customFormat="1" ht="30" customHeight="1" thickBot="1" x14ac:dyDescent="0.3">
      <c r="B129" s="187" t="s">
        <v>3</v>
      </c>
      <c r="C129" s="188"/>
      <c r="D129" s="188"/>
      <c r="E129" s="188"/>
      <c r="F129" s="188"/>
      <c r="G129" s="189"/>
      <c r="J129" s="113"/>
    </row>
    <row r="130" spans="2:10" x14ac:dyDescent="0.25">
      <c r="B130" s="19"/>
      <c r="C130" s="19"/>
      <c r="D130" s="19"/>
    </row>
    <row r="131" spans="2:10" ht="15.75" x14ac:dyDescent="0.25">
      <c r="B131" s="89" t="s">
        <v>83</v>
      </c>
      <c r="C131" s="89"/>
      <c r="D131" s="90"/>
      <c r="E131" s="90"/>
      <c r="F131" s="91">
        <f>SUM(E132:E134)</f>
        <v>26920492.75</v>
      </c>
      <c r="G131" s="46"/>
    </row>
    <row r="132" spans="2:10" ht="15" x14ac:dyDescent="0.25">
      <c r="B132" s="43" t="s">
        <v>84</v>
      </c>
      <c r="C132" s="43"/>
      <c r="D132" s="43"/>
      <c r="E132" s="43">
        <v>24740550.949999999</v>
      </c>
      <c r="F132" s="43"/>
      <c r="G132" s="46"/>
    </row>
    <row r="133" spans="2:10" ht="15" x14ac:dyDescent="0.25">
      <c r="B133" s="43" t="s">
        <v>157</v>
      </c>
      <c r="C133" s="43"/>
      <c r="D133" s="43"/>
      <c r="E133" s="43">
        <v>0</v>
      </c>
      <c r="F133" s="43"/>
      <c r="G133" s="46"/>
    </row>
    <row r="134" spans="2:10" ht="15" x14ac:dyDescent="0.25">
      <c r="B134" s="43" t="s">
        <v>220</v>
      </c>
      <c r="C134" s="43"/>
      <c r="D134" s="43"/>
      <c r="E134" s="43">
        <f>+D135+D136+D137+D138</f>
        <v>2179941.7999999998</v>
      </c>
      <c r="F134" s="42"/>
      <c r="G134" s="46"/>
      <c r="H134" s="167" t="s">
        <v>209</v>
      </c>
      <c r="I134" s="167"/>
    </row>
    <row r="135" spans="2:10" ht="15" x14ac:dyDescent="0.25">
      <c r="B135" s="88" t="s">
        <v>85</v>
      </c>
      <c r="C135" s="42"/>
      <c r="D135" s="42">
        <v>108720</v>
      </c>
      <c r="E135" s="42"/>
      <c r="F135" s="42"/>
      <c r="G135" s="46"/>
      <c r="H135" s="167"/>
      <c r="I135" s="167"/>
    </row>
    <row r="136" spans="2:10" ht="15" x14ac:dyDescent="0.25">
      <c r="B136" s="88" t="s">
        <v>86</v>
      </c>
      <c r="C136" s="42"/>
      <c r="D136" s="42">
        <v>196359</v>
      </c>
      <c r="E136" s="42"/>
      <c r="F136" s="42"/>
      <c r="G136" s="46"/>
      <c r="H136" s="167"/>
      <c r="I136" s="167"/>
    </row>
    <row r="137" spans="2:10" ht="15" x14ac:dyDescent="0.25">
      <c r="B137" s="88" t="s">
        <v>87</v>
      </c>
      <c r="C137" s="42"/>
      <c r="D137" s="42">
        <v>1768267.25</v>
      </c>
      <c r="E137" s="42"/>
      <c r="F137" s="42"/>
      <c r="G137" s="46"/>
      <c r="H137" s="167"/>
      <c r="I137" s="167"/>
    </row>
    <row r="138" spans="2:10" ht="15" x14ac:dyDescent="0.25">
      <c r="B138" s="88" t="s">
        <v>88</v>
      </c>
      <c r="C138" s="42"/>
      <c r="D138" s="52">
        <v>106595.55</v>
      </c>
      <c r="E138" s="42"/>
      <c r="F138" s="42"/>
      <c r="G138" s="46"/>
      <c r="H138" s="167"/>
      <c r="I138" s="167"/>
    </row>
    <row r="139" spans="2:10" ht="7.5" customHeight="1" x14ac:dyDescent="0.25">
      <c r="B139" s="42"/>
      <c r="C139" s="42"/>
      <c r="D139" s="42"/>
      <c r="E139" s="42"/>
      <c r="F139" s="42"/>
      <c r="G139" s="46"/>
    </row>
    <row r="140" spans="2:10" ht="15.75" x14ac:dyDescent="0.25">
      <c r="B140" s="89" t="s">
        <v>89</v>
      </c>
      <c r="C140" s="90"/>
      <c r="D140" s="90"/>
      <c r="E140" s="90"/>
      <c r="F140" s="91">
        <f>SUM(E141:E146)</f>
        <v>549839634.60000002</v>
      </c>
      <c r="G140" s="46"/>
    </row>
    <row r="141" spans="2:10" ht="15" x14ac:dyDescent="0.25">
      <c r="B141" s="43" t="s">
        <v>218</v>
      </c>
      <c r="C141" s="43"/>
      <c r="D141" s="43">
        <v>195020098.72999999</v>
      </c>
      <c r="E141" s="43">
        <f>+D141</f>
        <v>195020098.72999999</v>
      </c>
      <c r="F141" s="42"/>
      <c r="G141" s="46"/>
    </row>
    <row r="142" spans="2:10" ht="11.25" customHeight="1" x14ac:dyDescent="0.25">
      <c r="B142" s="43"/>
      <c r="C142" s="43"/>
      <c r="D142" s="43"/>
      <c r="E142" s="43"/>
      <c r="F142" s="42"/>
      <c r="G142" s="46"/>
    </row>
    <row r="143" spans="2:10" ht="15" x14ac:dyDescent="0.25">
      <c r="B143" s="43" t="s">
        <v>219</v>
      </c>
      <c r="C143" s="43"/>
      <c r="D143" s="43"/>
      <c r="E143" s="43">
        <f>SUM(D144:D161)</f>
        <v>354819535.87</v>
      </c>
      <c r="F143" s="42"/>
      <c r="G143" s="46"/>
      <c r="H143" s="167" t="s">
        <v>187</v>
      </c>
    </row>
    <row r="144" spans="2:10" ht="15" x14ac:dyDescent="0.25">
      <c r="B144" s="42" t="s">
        <v>90</v>
      </c>
      <c r="C144" s="42"/>
      <c r="D144" s="42">
        <f>SUM(C145:C155)</f>
        <v>326613453.72000003</v>
      </c>
      <c r="E144" s="42"/>
      <c r="F144" s="42"/>
      <c r="G144" s="46"/>
      <c r="H144" s="167"/>
      <c r="I144" s="136"/>
    </row>
    <row r="145" spans="2:11" ht="15" x14ac:dyDescent="0.25">
      <c r="B145" s="42" t="s">
        <v>91</v>
      </c>
      <c r="C145" s="42">
        <v>176115321.84</v>
      </c>
      <c r="D145" s="42"/>
      <c r="E145" s="42"/>
      <c r="F145" s="42"/>
      <c r="G145" s="46"/>
      <c r="H145" s="167"/>
    </row>
    <row r="146" spans="2:11" ht="15" x14ac:dyDescent="0.25">
      <c r="B146" s="42" t="s">
        <v>92</v>
      </c>
      <c r="C146" s="42">
        <v>89909065</v>
      </c>
      <c r="D146" s="42"/>
      <c r="E146" s="42"/>
      <c r="F146" s="42"/>
      <c r="G146" s="46"/>
      <c r="H146" s="167"/>
      <c r="I146" s="136"/>
    </row>
    <row r="147" spans="2:11" ht="15" x14ac:dyDescent="0.25">
      <c r="B147" s="42" t="s">
        <v>93</v>
      </c>
      <c r="C147" s="42">
        <v>14421380.65</v>
      </c>
      <c r="D147" s="42"/>
      <c r="E147" s="42"/>
      <c r="F147" s="42"/>
      <c r="G147" s="46"/>
      <c r="H147" s="167"/>
      <c r="I147" s="136"/>
      <c r="K147" s="22">
        <v>577583292.67999995</v>
      </c>
    </row>
    <row r="148" spans="2:11" ht="15" x14ac:dyDescent="0.25">
      <c r="B148" s="42" t="s">
        <v>94</v>
      </c>
      <c r="C148" s="42">
        <v>7948754.9900000002</v>
      </c>
      <c r="D148" s="42"/>
      <c r="E148" s="42"/>
      <c r="F148" s="42"/>
      <c r="G148" s="46"/>
      <c r="H148" s="167"/>
      <c r="I148" s="136"/>
    </row>
    <row r="149" spans="2:11" ht="15" x14ac:dyDescent="0.25">
      <c r="B149" s="42" t="s">
        <v>95</v>
      </c>
      <c r="C149" s="42">
        <v>10304914.67</v>
      </c>
      <c r="D149" s="42"/>
      <c r="E149" s="42"/>
      <c r="F149" s="42"/>
      <c r="G149" s="46"/>
      <c r="H149" s="167"/>
      <c r="K149" s="21">
        <f>+K147-G165</f>
        <v>0</v>
      </c>
    </row>
    <row r="150" spans="2:11" ht="15" x14ac:dyDescent="0.25">
      <c r="B150" s="42" t="s">
        <v>96</v>
      </c>
      <c r="C150" s="42">
        <v>5122019.59</v>
      </c>
      <c r="D150" s="42"/>
      <c r="E150" s="42"/>
      <c r="F150" s="42"/>
      <c r="G150" s="46"/>
      <c r="H150" s="167"/>
    </row>
    <row r="151" spans="2:11" ht="15" x14ac:dyDescent="0.25">
      <c r="B151" s="42" t="s">
        <v>97</v>
      </c>
      <c r="C151" s="42">
        <v>3362287.64</v>
      </c>
      <c r="D151" s="42"/>
      <c r="E151" s="42"/>
      <c r="F151" s="42"/>
      <c r="G151" s="46"/>
      <c r="H151" s="167"/>
    </row>
    <row r="152" spans="2:11" ht="15" x14ac:dyDescent="0.25">
      <c r="B152" s="42" t="s">
        <v>98</v>
      </c>
      <c r="C152" s="42">
        <v>5305057.24</v>
      </c>
      <c r="D152" s="42"/>
      <c r="E152" s="42"/>
      <c r="F152" s="42"/>
      <c r="G152" s="46"/>
      <c r="H152" s="167"/>
    </row>
    <row r="153" spans="2:11" ht="15" x14ac:dyDescent="0.25">
      <c r="B153" s="42" t="s">
        <v>99</v>
      </c>
      <c r="C153" s="42">
        <v>2300116.52</v>
      </c>
      <c r="D153" s="42"/>
      <c r="E153" s="42"/>
      <c r="F153" s="42"/>
      <c r="G153" s="46"/>
      <c r="H153" s="167"/>
    </row>
    <row r="154" spans="2:11" ht="15" x14ac:dyDescent="0.25">
      <c r="B154" s="42" t="s">
        <v>100</v>
      </c>
      <c r="C154" s="42">
        <v>2071889.96</v>
      </c>
      <c r="D154" s="42"/>
      <c r="E154" s="42"/>
      <c r="F154" s="42"/>
      <c r="G154" s="46"/>
      <c r="H154" s="167"/>
    </row>
    <row r="155" spans="2:11" ht="15" x14ac:dyDescent="0.25">
      <c r="B155" s="42" t="s">
        <v>296</v>
      </c>
      <c r="C155" s="140">
        <v>9752645.6200000644</v>
      </c>
      <c r="D155" s="42"/>
      <c r="E155" s="42"/>
      <c r="F155" s="42"/>
      <c r="G155" s="46"/>
      <c r="H155" s="167"/>
    </row>
    <row r="156" spans="2:11" ht="15" x14ac:dyDescent="0.25">
      <c r="B156" s="42" t="s">
        <v>101</v>
      </c>
      <c r="C156" s="42"/>
      <c r="D156" s="42">
        <v>4664004.1500000004</v>
      </c>
      <c r="E156" s="42"/>
      <c r="F156" s="42"/>
      <c r="G156" s="46"/>
      <c r="H156" s="167"/>
      <c r="I156" s="136"/>
    </row>
    <row r="157" spans="2:11" ht="15" x14ac:dyDescent="0.25">
      <c r="B157" s="42" t="s">
        <v>102</v>
      </c>
      <c r="C157" s="42"/>
      <c r="D157" s="42">
        <v>9078</v>
      </c>
      <c r="E157" s="42"/>
      <c r="F157" s="42"/>
      <c r="G157" s="46"/>
      <c r="H157" s="167"/>
      <c r="I157" s="21"/>
    </row>
    <row r="158" spans="2:11" ht="15" hidden="1" x14ac:dyDescent="0.25">
      <c r="B158" s="42" t="s">
        <v>103</v>
      </c>
      <c r="C158" s="42"/>
      <c r="E158" s="42"/>
      <c r="F158" s="42"/>
      <c r="G158" s="46"/>
      <c r="H158" s="167"/>
    </row>
    <row r="159" spans="2:11" ht="15" x14ac:dyDescent="0.25">
      <c r="B159" s="42" t="s">
        <v>165</v>
      </c>
      <c r="C159" s="42"/>
      <c r="D159" s="42">
        <v>813000</v>
      </c>
      <c r="E159" s="42"/>
      <c r="F159" s="42"/>
      <c r="G159" s="46"/>
      <c r="H159" s="167"/>
    </row>
    <row r="160" spans="2:11" ht="15" x14ac:dyDescent="0.25">
      <c r="B160" s="42" t="s">
        <v>350</v>
      </c>
      <c r="C160" s="42"/>
      <c r="D160" s="42">
        <v>11470000</v>
      </c>
      <c r="E160" s="42"/>
      <c r="F160" s="42"/>
      <c r="G160" s="46"/>
      <c r="H160" s="167"/>
    </row>
    <row r="161" spans="1:10" ht="15" x14ac:dyDescent="0.25">
      <c r="B161" s="42" t="s">
        <v>166</v>
      </c>
      <c r="C161" s="42"/>
      <c r="D161" s="52">
        <v>11250000</v>
      </c>
      <c r="E161" s="42"/>
      <c r="F161" s="42"/>
      <c r="G161" s="46"/>
      <c r="H161" s="167"/>
    </row>
    <row r="162" spans="1:10" ht="15" x14ac:dyDescent="0.25">
      <c r="B162" s="42"/>
      <c r="C162" s="42"/>
      <c r="D162" s="42"/>
      <c r="E162" s="42"/>
      <c r="F162" s="42"/>
      <c r="G162" s="46"/>
    </row>
    <row r="163" spans="1:10" ht="15.75" x14ac:dyDescent="0.25">
      <c r="B163" s="89" t="s">
        <v>104</v>
      </c>
      <c r="C163" s="90"/>
      <c r="D163" s="90"/>
      <c r="E163" s="90"/>
      <c r="F163" s="91">
        <v>823165.33</v>
      </c>
      <c r="G163" s="46"/>
    </row>
    <row r="164" spans="1:10" ht="15" x14ac:dyDescent="0.25">
      <c r="B164" s="42"/>
      <c r="C164" s="42"/>
      <c r="D164" s="42"/>
      <c r="E164" s="42"/>
      <c r="F164" s="42"/>
      <c r="G164" s="46"/>
    </row>
    <row r="165" spans="1:10" s="36" customFormat="1" ht="18.75" x14ac:dyDescent="0.3">
      <c r="A165" s="34"/>
      <c r="B165" s="101" t="s">
        <v>216</v>
      </c>
      <c r="C165" s="101"/>
      <c r="D165" s="102"/>
      <c r="E165" s="102"/>
      <c r="F165" s="103"/>
      <c r="G165" s="104">
        <f>+F163+F140+F131</f>
        <v>577583292.68000007</v>
      </c>
      <c r="I165" s="35"/>
      <c r="J165" s="157"/>
    </row>
    <row r="166" spans="1:10" ht="15" x14ac:dyDescent="0.25">
      <c r="B166" s="42"/>
      <c r="C166" s="42"/>
      <c r="D166" s="42"/>
      <c r="E166" s="42"/>
      <c r="F166" s="42"/>
      <c r="G166" s="46"/>
    </row>
    <row r="167" spans="1:10" ht="15.75" x14ac:dyDescent="0.25">
      <c r="B167" s="89" t="s">
        <v>105</v>
      </c>
      <c r="C167" s="89"/>
      <c r="D167" s="90"/>
      <c r="E167" s="90"/>
      <c r="F167" s="91">
        <f>SUM(E168:E207)</f>
        <v>324742096.18999994</v>
      </c>
      <c r="G167" s="46"/>
      <c r="H167" s="2" t="s">
        <v>211</v>
      </c>
    </row>
    <row r="168" spans="1:10" ht="15" x14ac:dyDescent="0.25">
      <c r="B168" s="43" t="s">
        <v>106</v>
      </c>
      <c r="C168" s="43"/>
      <c r="D168" s="43"/>
      <c r="E168" s="43">
        <f>SUM(D169:D174)</f>
        <v>114465873.83</v>
      </c>
      <c r="F168" s="42"/>
      <c r="G168" s="46"/>
      <c r="H168" s="2" t="s">
        <v>210</v>
      </c>
    </row>
    <row r="169" spans="1:10" ht="15" x14ac:dyDescent="0.25">
      <c r="B169" s="42" t="s">
        <v>107</v>
      </c>
      <c r="C169" s="42"/>
      <c r="D169" s="42">
        <v>41933952.68</v>
      </c>
      <c r="E169" s="42"/>
      <c r="F169" s="42"/>
      <c r="G169" s="46"/>
    </row>
    <row r="170" spans="1:10" ht="15" x14ac:dyDescent="0.25">
      <c r="B170" s="42" t="s">
        <v>108</v>
      </c>
      <c r="C170" s="42"/>
      <c r="D170" s="42">
        <v>3812078.28</v>
      </c>
      <c r="E170" s="42"/>
      <c r="F170" s="42"/>
      <c r="G170" s="46"/>
    </row>
    <row r="171" spans="1:10" ht="15" x14ac:dyDescent="0.25">
      <c r="B171" s="42" t="s">
        <v>109</v>
      </c>
      <c r="C171" s="42"/>
      <c r="D171" s="42">
        <v>49924308.18</v>
      </c>
      <c r="E171" s="42"/>
      <c r="F171" s="42"/>
      <c r="G171" s="46"/>
    </row>
    <row r="172" spans="1:10" ht="15" x14ac:dyDescent="0.25">
      <c r="B172" s="42" t="s">
        <v>110</v>
      </c>
      <c r="C172" s="42"/>
      <c r="D172" s="42">
        <v>7751631.3899999997</v>
      </c>
      <c r="E172" s="42"/>
      <c r="F172" s="42"/>
      <c r="G172" s="46"/>
    </row>
    <row r="173" spans="1:10" ht="15" x14ac:dyDescent="0.25">
      <c r="B173" s="42" t="s">
        <v>111</v>
      </c>
      <c r="C173" s="42"/>
      <c r="D173" s="141">
        <v>10104903.300000001</v>
      </c>
      <c r="E173" s="42"/>
      <c r="F173" s="42"/>
      <c r="G173" s="46"/>
    </row>
    <row r="174" spans="1:10" ht="15" x14ac:dyDescent="0.25">
      <c r="B174" s="42" t="s">
        <v>289</v>
      </c>
      <c r="C174" s="42"/>
      <c r="D174" s="52">
        <v>939000</v>
      </c>
      <c r="E174" s="42"/>
      <c r="F174" s="42"/>
      <c r="G174" s="46"/>
      <c r="H174" s="28"/>
    </row>
    <row r="175" spans="1:10" ht="15" x14ac:dyDescent="0.25">
      <c r="B175" s="43" t="s">
        <v>112</v>
      </c>
      <c r="C175" s="43"/>
      <c r="D175" s="43"/>
      <c r="E175" s="142">
        <f>SUM(D176:D182)</f>
        <v>15515242.550000001</v>
      </c>
      <c r="F175" s="42"/>
      <c r="G175" s="46"/>
      <c r="H175" s="2">
        <v>-4856868.37</v>
      </c>
    </row>
    <row r="176" spans="1:10" ht="15" x14ac:dyDescent="0.25">
      <c r="B176" s="42" t="s">
        <v>221</v>
      </c>
      <c r="C176" s="42"/>
      <c r="D176" s="54">
        <v>1228184.55</v>
      </c>
      <c r="E176" s="42"/>
      <c r="F176" s="42"/>
      <c r="G176" s="46"/>
      <c r="H176" s="136">
        <f>+E175+H175</f>
        <v>10658374.18</v>
      </c>
    </row>
    <row r="177" spans="2:8" ht="15" x14ac:dyDescent="0.25">
      <c r="B177" s="42" t="s">
        <v>222</v>
      </c>
      <c r="C177" s="42"/>
      <c r="D177" s="54">
        <v>589682.22</v>
      </c>
      <c r="E177" s="42"/>
      <c r="F177" s="42"/>
      <c r="G177" s="46"/>
    </row>
    <row r="178" spans="2:8" ht="15" x14ac:dyDescent="0.25">
      <c r="B178" s="42" t="s">
        <v>223</v>
      </c>
      <c r="C178" s="42"/>
      <c r="D178" s="54">
        <v>673010.28</v>
      </c>
      <c r="E178" s="42"/>
      <c r="F178" s="42"/>
      <c r="G178" s="46"/>
    </row>
    <row r="179" spans="2:8" ht="15" x14ac:dyDescent="0.25">
      <c r="B179" s="42" t="s">
        <v>224</v>
      </c>
      <c r="C179" s="42"/>
      <c r="D179" s="54">
        <v>4784532.95</v>
      </c>
      <c r="E179" s="42"/>
      <c r="F179" s="42"/>
      <c r="G179" s="46"/>
    </row>
    <row r="180" spans="2:8" ht="15" x14ac:dyDescent="0.25">
      <c r="B180" s="42" t="s">
        <v>225</v>
      </c>
      <c r="C180" s="42"/>
      <c r="D180" s="54">
        <v>6310950.71</v>
      </c>
      <c r="E180" s="42"/>
      <c r="F180" s="42"/>
      <c r="G180" s="46"/>
    </row>
    <row r="181" spans="2:8" ht="15" x14ac:dyDescent="0.25">
      <c r="B181" s="42" t="s">
        <v>226</v>
      </c>
      <c r="C181" s="42"/>
      <c r="D181" s="54">
        <v>830405.29</v>
      </c>
      <c r="E181" s="42"/>
      <c r="F181" s="42"/>
      <c r="G181" s="46"/>
    </row>
    <row r="182" spans="2:8" ht="15" x14ac:dyDescent="0.25">
      <c r="B182" s="42" t="s">
        <v>227</v>
      </c>
      <c r="C182" s="42"/>
      <c r="D182" s="55">
        <v>1098476.55</v>
      </c>
      <c r="E182" s="42"/>
      <c r="F182" s="42"/>
      <c r="G182" s="46"/>
    </row>
    <row r="183" spans="2:8" ht="15" x14ac:dyDescent="0.25">
      <c r="B183" s="43" t="s">
        <v>113</v>
      </c>
      <c r="C183" s="43"/>
      <c r="D183" s="43"/>
      <c r="E183" s="43">
        <f>SUM(D184:D193)</f>
        <v>55265297.969999999</v>
      </c>
      <c r="F183" s="42"/>
      <c r="G183" s="46"/>
    </row>
    <row r="184" spans="2:8" ht="15" x14ac:dyDescent="0.25">
      <c r="B184" s="42" t="s">
        <v>228</v>
      </c>
      <c r="C184" s="42"/>
      <c r="D184" s="42">
        <v>1686262.81</v>
      </c>
      <c r="E184" s="42"/>
      <c r="F184" s="42"/>
      <c r="G184" s="46"/>
      <c r="H184" s="28"/>
    </row>
    <row r="185" spans="2:8" ht="15" x14ac:dyDescent="0.25">
      <c r="B185" s="42" t="s">
        <v>229</v>
      </c>
      <c r="C185" s="42"/>
      <c r="D185" s="42">
        <v>4044390.2</v>
      </c>
      <c r="E185" s="42"/>
      <c r="F185" s="42"/>
      <c r="G185" s="46"/>
    </row>
    <row r="186" spans="2:8" ht="15" x14ac:dyDescent="0.25">
      <c r="B186" s="42" t="s">
        <v>230</v>
      </c>
      <c r="C186" s="42"/>
      <c r="D186" s="42">
        <v>18314055.57</v>
      </c>
      <c r="E186" s="42"/>
      <c r="F186" s="42"/>
      <c r="G186" s="46"/>
    </row>
    <row r="187" spans="2:8" ht="15" x14ac:dyDescent="0.25">
      <c r="B187" s="42" t="s">
        <v>231</v>
      </c>
      <c r="C187" s="42"/>
      <c r="D187" s="42">
        <v>1339431.8799999999</v>
      </c>
      <c r="E187" s="42"/>
      <c r="F187" s="42"/>
      <c r="G187" s="46"/>
    </row>
    <row r="188" spans="2:8" ht="15" x14ac:dyDescent="0.25">
      <c r="B188" s="88" t="s">
        <v>232</v>
      </c>
      <c r="C188" s="42"/>
      <c r="D188" s="42">
        <v>5876079.0700000003</v>
      </c>
      <c r="E188" s="42"/>
      <c r="F188" s="42"/>
      <c r="G188" s="46"/>
    </row>
    <row r="189" spans="2:8" ht="15" x14ac:dyDescent="0.25">
      <c r="B189" s="88" t="s">
        <v>290</v>
      </c>
      <c r="C189" s="42"/>
      <c r="D189" s="42">
        <v>1873975.63</v>
      </c>
      <c r="E189" s="42"/>
      <c r="F189" s="42"/>
      <c r="G189" s="46"/>
    </row>
    <row r="190" spans="2:8" ht="15" x14ac:dyDescent="0.25">
      <c r="B190" s="88" t="s">
        <v>233</v>
      </c>
      <c r="C190" s="42"/>
      <c r="D190" s="42">
        <v>5902077.9800000004</v>
      </c>
      <c r="E190" s="42"/>
      <c r="F190" s="42"/>
      <c r="G190" s="46"/>
    </row>
    <row r="191" spans="2:8" ht="15" x14ac:dyDescent="0.25">
      <c r="B191" s="42" t="s">
        <v>234</v>
      </c>
      <c r="C191" s="42"/>
      <c r="D191" s="42">
        <v>1461356.8</v>
      </c>
      <c r="E191" s="42"/>
      <c r="F191" s="42"/>
      <c r="G191" s="46"/>
    </row>
    <row r="192" spans="2:8" ht="15" x14ac:dyDescent="0.25">
      <c r="B192" s="88" t="s">
        <v>235</v>
      </c>
      <c r="C192" s="42"/>
      <c r="D192" s="52">
        <v>14767668.029999999</v>
      </c>
      <c r="E192" s="42"/>
      <c r="F192" s="42"/>
      <c r="G192" s="46"/>
    </row>
    <row r="193" spans="2:8" ht="15" hidden="1" x14ac:dyDescent="0.25">
      <c r="B193" s="42"/>
      <c r="C193" s="42"/>
      <c r="D193" s="52"/>
      <c r="E193" s="42"/>
      <c r="F193" s="42"/>
      <c r="G193" s="46"/>
    </row>
    <row r="194" spans="2:8" ht="15" x14ac:dyDescent="0.25">
      <c r="B194" s="43" t="s">
        <v>114</v>
      </c>
      <c r="C194" s="43"/>
      <c r="D194" s="43"/>
      <c r="E194" s="43">
        <f>SUM(D195:D199)</f>
        <v>128260694.06999999</v>
      </c>
      <c r="F194" s="154"/>
      <c r="G194" s="46"/>
    </row>
    <row r="195" spans="2:8" ht="15" x14ac:dyDescent="0.25">
      <c r="B195" s="42" t="s">
        <v>115</v>
      </c>
      <c r="C195" s="42"/>
      <c r="D195" s="42">
        <v>86635801.299999997</v>
      </c>
      <c r="E195" s="42"/>
      <c r="F195" s="42"/>
      <c r="G195" s="46"/>
    </row>
    <row r="196" spans="2:8" ht="15" customHeight="1" x14ac:dyDescent="0.25">
      <c r="B196" s="42" t="s">
        <v>116</v>
      </c>
      <c r="C196" s="42"/>
      <c r="D196" s="42">
        <v>3720156.36</v>
      </c>
      <c r="E196" s="42"/>
      <c r="F196" s="42"/>
      <c r="G196" s="46"/>
    </row>
    <row r="197" spans="2:8" ht="15" x14ac:dyDescent="0.25">
      <c r="B197" s="150" t="s">
        <v>297</v>
      </c>
      <c r="C197" s="42"/>
      <c r="D197" s="42">
        <v>11740429.25</v>
      </c>
      <c r="E197" s="42"/>
      <c r="F197" s="42"/>
      <c r="G197" s="46"/>
    </row>
    <row r="198" spans="2:8" ht="15" x14ac:dyDescent="0.25">
      <c r="B198" s="42" t="s">
        <v>167</v>
      </c>
      <c r="C198" s="42"/>
      <c r="D198" s="42">
        <v>20018765.850000001</v>
      </c>
      <c r="E198" s="42"/>
      <c r="F198" s="42"/>
      <c r="G198" s="46"/>
    </row>
    <row r="199" spans="2:8" ht="15" customHeight="1" x14ac:dyDescent="0.25">
      <c r="B199" s="42" t="s">
        <v>117</v>
      </c>
      <c r="C199" s="42"/>
      <c r="D199" s="52">
        <v>6145541.3099999996</v>
      </c>
      <c r="E199" s="42"/>
      <c r="F199" s="42"/>
      <c r="G199" s="46"/>
    </row>
    <row r="200" spans="2:8" ht="15" x14ac:dyDescent="0.25">
      <c r="B200" s="43" t="s">
        <v>118</v>
      </c>
      <c r="C200" s="43"/>
      <c r="D200" s="43"/>
      <c r="E200" s="43">
        <f>SUM(D201:D205)</f>
        <v>11234987.030000001</v>
      </c>
      <c r="F200" s="42"/>
      <c r="G200" s="46"/>
    </row>
    <row r="201" spans="2:8" ht="15" hidden="1" x14ac:dyDescent="0.25">
      <c r="B201" s="42" t="s">
        <v>119</v>
      </c>
      <c r="C201" s="42"/>
      <c r="D201" s="42"/>
      <c r="E201" s="42"/>
      <c r="F201" s="42"/>
      <c r="G201" s="46"/>
      <c r="H201" s="2" t="s">
        <v>188</v>
      </c>
    </row>
    <row r="202" spans="2:8" ht="15" x14ac:dyDescent="0.25">
      <c r="B202" s="42" t="s">
        <v>120</v>
      </c>
      <c r="C202" s="42"/>
      <c r="D202" s="56">
        <v>1687046.04</v>
      </c>
      <c r="E202" s="42"/>
      <c r="F202" s="42"/>
      <c r="G202" s="46"/>
    </row>
    <row r="203" spans="2:8" ht="15" x14ac:dyDescent="0.25">
      <c r="B203" s="42" t="s">
        <v>121</v>
      </c>
      <c r="C203" s="42"/>
      <c r="D203" s="56">
        <v>9036423.9000000004</v>
      </c>
      <c r="E203" s="42"/>
      <c r="F203" s="42"/>
      <c r="G203" s="46"/>
    </row>
    <row r="204" spans="2:8" ht="15" x14ac:dyDescent="0.25">
      <c r="B204" s="42" t="s">
        <v>122</v>
      </c>
      <c r="C204" s="42"/>
      <c r="D204" s="56">
        <v>511517.09</v>
      </c>
      <c r="E204" s="42"/>
      <c r="F204" s="42"/>
      <c r="G204" s="46"/>
    </row>
    <row r="205" spans="2:8" ht="15" hidden="1" x14ac:dyDescent="0.25">
      <c r="B205" s="42" t="s">
        <v>123</v>
      </c>
      <c r="C205" s="42"/>
      <c r="D205" s="57"/>
      <c r="E205" s="42"/>
      <c r="F205" s="42"/>
      <c r="G205" s="46"/>
    </row>
    <row r="206" spans="2:8" ht="15" x14ac:dyDescent="0.25">
      <c r="B206" s="43" t="s">
        <v>124</v>
      </c>
      <c r="C206" s="43"/>
      <c r="D206" s="43"/>
      <c r="E206" s="43">
        <f>SUM(D207:D208)</f>
        <v>0.74</v>
      </c>
      <c r="F206" s="42"/>
      <c r="G206" s="46"/>
    </row>
    <row r="207" spans="2:8" ht="15" x14ac:dyDescent="0.25">
      <c r="B207" s="42" t="s">
        <v>125</v>
      </c>
      <c r="C207" s="42"/>
      <c r="D207" s="57">
        <v>0.74</v>
      </c>
      <c r="E207" s="42"/>
      <c r="F207" s="42"/>
      <c r="G207" s="46"/>
    </row>
    <row r="208" spans="2:8" ht="15" x14ac:dyDescent="0.25">
      <c r="B208" s="42"/>
      <c r="C208" s="42"/>
      <c r="D208" s="42"/>
      <c r="E208" s="42"/>
      <c r="F208" s="42"/>
      <c r="G208" s="46"/>
    </row>
    <row r="209" spans="1:10" ht="15" x14ac:dyDescent="0.25">
      <c r="B209" s="43" t="s">
        <v>307</v>
      </c>
      <c r="C209" s="52"/>
      <c r="D209" s="52"/>
      <c r="E209" s="52"/>
      <c r="F209" s="53">
        <v>27627950.23</v>
      </c>
      <c r="G209" s="43"/>
    </row>
    <row r="210" spans="1:10" ht="15" x14ac:dyDescent="0.25">
      <c r="B210" s="42"/>
      <c r="C210" s="42"/>
      <c r="D210" s="42"/>
      <c r="E210" s="42"/>
      <c r="F210" s="42"/>
      <c r="G210" s="132"/>
    </row>
    <row r="211" spans="1:10" s="36" customFormat="1" ht="18.75" x14ac:dyDescent="0.3">
      <c r="A211" s="34"/>
      <c r="B211" s="101" t="s">
        <v>217</v>
      </c>
      <c r="C211" s="101"/>
      <c r="D211" s="102"/>
      <c r="E211" s="102"/>
      <c r="F211" s="103"/>
      <c r="G211" s="104">
        <f>+F209+F167</f>
        <v>352370046.41999996</v>
      </c>
      <c r="J211" s="35"/>
    </row>
    <row r="212" spans="1:10" ht="15" x14ac:dyDescent="0.25">
      <c r="B212" s="42"/>
      <c r="C212" s="42"/>
      <c r="D212" s="42"/>
      <c r="E212" s="42"/>
      <c r="F212" s="42"/>
      <c r="G212" s="46"/>
    </row>
    <row r="213" spans="1:10" ht="15.75" thickBot="1" x14ac:dyDescent="0.3">
      <c r="B213" s="42"/>
      <c r="C213" s="42"/>
      <c r="D213" s="42"/>
      <c r="E213" s="42"/>
      <c r="F213" s="42"/>
      <c r="G213" s="46"/>
    </row>
    <row r="214" spans="1:10" s="112" customFormat="1" ht="30" customHeight="1" thickBot="1" x14ac:dyDescent="0.3">
      <c r="B214" s="187" t="s">
        <v>4</v>
      </c>
      <c r="C214" s="188"/>
      <c r="D214" s="188"/>
      <c r="E214" s="188"/>
      <c r="F214" s="188"/>
      <c r="G214" s="189"/>
      <c r="J214" s="113"/>
    </row>
    <row r="215" spans="1:10" ht="15" customHeight="1" x14ac:dyDescent="0.25">
      <c r="B215" s="177" t="s">
        <v>46</v>
      </c>
      <c r="C215" s="177" t="s">
        <v>126</v>
      </c>
      <c r="D215" s="177" t="s">
        <v>127</v>
      </c>
      <c r="E215" s="177"/>
      <c r="F215" s="177"/>
      <c r="G215" s="177" t="s">
        <v>128</v>
      </c>
    </row>
    <row r="216" spans="1:10" ht="15" customHeight="1" x14ac:dyDescent="0.25">
      <c r="B216" s="178"/>
      <c r="C216" s="178"/>
      <c r="D216" s="58" t="s">
        <v>42</v>
      </c>
      <c r="E216" s="58" t="s">
        <v>129</v>
      </c>
      <c r="F216" s="58" t="s">
        <v>130</v>
      </c>
      <c r="G216" s="178"/>
    </row>
    <row r="217" spans="1:10" ht="15" customHeight="1" x14ac:dyDescent="0.25">
      <c r="B217" s="178" t="s">
        <v>131</v>
      </c>
      <c r="C217" s="178">
        <f>+F217+F218</f>
        <v>89430308.590000004</v>
      </c>
      <c r="D217" s="50" t="s">
        <v>132</v>
      </c>
      <c r="E217" s="50" t="s">
        <v>133</v>
      </c>
      <c r="F217" s="50">
        <v>72229104.030000001</v>
      </c>
      <c r="G217" s="198">
        <f>+F217+F218</f>
        <v>89430308.590000004</v>
      </c>
    </row>
    <row r="218" spans="1:10" ht="15" customHeight="1" x14ac:dyDescent="0.25">
      <c r="B218" s="178"/>
      <c r="C218" s="178"/>
      <c r="D218" s="50" t="s">
        <v>132</v>
      </c>
      <c r="E218" s="50" t="s">
        <v>134</v>
      </c>
      <c r="F218" s="50">
        <v>17201204.559999999</v>
      </c>
      <c r="G218" s="199"/>
    </row>
    <row r="219" spans="1:10" ht="15" customHeight="1" x14ac:dyDescent="0.25">
      <c r="B219" s="42"/>
      <c r="C219" s="42"/>
      <c r="D219" s="42"/>
      <c r="E219" s="42"/>
      <c r="F219" s="42"/>
      <c r="G219" s="42"/>
    </row>
    <row r="220" spans="1:10" ht="15" customHeight="1" x14ac:dyDescent="0.25">
      <c r="B220" s="178" t="s">
        <v>46</v>
      </c>
      <c r="C220" s="178" t="s">
        <v>126</v>
      </c>
      <c r="D220" s="178" t="s">
        <v>127</v>
      </c>
      <c r="E220" s="178"/>
      <c r="F220" s="178"/>
      <c r="G220" s="178" t="s">
        <v>128</v>
      </c>
    </row>
    <row r="221" spans="1:10" ht="15" customHeight="1" x14ac:dyDescent="0.25">
      <c r="B221" s="178"/>
      <c r="C221" s="178"/>
      <c r="D221" s="190" t="s">
        <v>135</v>
      </c>
      <c r="E221" s="190"/>
      <c r="F221" s="50" t="s">
        <v>130</v>
      </c>
      <c r="G221" s="178"/>
    </row>
    <row r="222" spans="1:10" ht="15" customHeight="1" x14ac:dyDescent="0.25">
      <c r="B222" s="191" t="s">
        <v>136</v>
      </c>
      <c r="C222" s="191">
        <v>242241029.00999999</v>
      </c>
      <c r="D222" s="231" t="s">
        <v>137</v>
      </c>
      <c r="E222" s="232"/>
      <c r="F222" s="50">
        <v>-242241029.00999999</v>
      </c>
      <c r="G222" s="198">
        <f>+C222+F222+F223</f>
        <v>225522343</v>
      </c>
    </row>
    <row r="223" spans="1:10" ht="15" customHeight="1" x14ac:dyDescent="0.25">
      <c r="B223" s="177"/>
      <c r="C223" s="177"/>
      <c r="D223" s="231" t="s">
        <v>138</v>
      </c>
      <c r="E223" s="232"/>
      <c r="F223" s="50">
        <v>225522343</v>
      </c>
      <c r="G223" s="199"/>
    </row>
    <row r="224" spans="1:10" ht="15" customHeight="1" x14ac:dyDescent="0.25">
      <c r="B224" s="59"/>
      <c r="C224" s="59"/>
      <c r="D224" s="56"/>
      <c r="E224" s="56"/>
      <c r="F224" s="42"/>
      <c r="G224" s="60"/>
    </row>
    <row r="225" spans="1:10" ht="24.75" customHeight="1" thickBot="1" x14ac:dyDescent="0.3">
      <c r="B225" s="59"/>
      <c r="C225" s="59"/>
      <c r="D225" s="56"/>
      <c r="E225" s="56"/>
      <c r="F225" s="42"/>
      <c r="G225" s="61"/>
    </row>
    <row r="226" spans="1:10" s="112" customFormat="1" ht="30" customHeight="1" thickBot="1" x14ac:dyDescent="0.3">
      <c r="B226" s="187" t="s">
        <v>145</v>
      </c>
      <c r="C226" s="188"/>
      <c r="D226" s="188"/>
      <c r="E226" s="188"/>
      <c r="F226" s="188"/>
      <c r="G226" s="189"/>
      <c r="J226" s="113"/>
    </row>
    <row r="227" spans="1:10" x14ac:dyDescent="0.25">
      <c r="B227" s="62"/>
      <c r="C227" s="62"/>
      <c r="D227" s="62"/>
      <c r="E227" s="62"/>
      <c r="F227" s="62"/>
      <c r="G227" s="62"/>
    </row>
    <row r="228" spans="1:10" ht="15" x14ac:dyDescent="0.25">
      <c r="A228" s="1"/>
      <c r="B228" s="72" t="s">
        <v>139</v>
      </c>
      <c r="C228" s="72"/>
      <c r="D228" s="73"/>
      <c r="E228" s="73"/>
      <c r="F228" s="74"/>
    </row>
    <row r="229" spans="1:10" ht="15" x14ac:dyDescent="0.25">
      <c r="B229" s="220" t="s">
        <v>140</v>
      </c>
      <c r="C229" s="220"/>
      <c r="D229" s="220"/>
      <c r="E229" s="220"/>
      <c r="F229" s="46"/>
      <c r="G229" s="46"/>
    </row>
    <row r="230" spans="1:10" ht="15" x14ac:dyDescent="0.25">
      <c r="B230" s="42"/>
      <c r="C230" s="42"/>
      <c r="D230" s="42"/>
      <c r="E230" s="42"/>
      <c r="F230" s="46"/>
      <c r="G230" s="46"/>
    </row>
    <row r="231" spans="1:10" ht="22.5" customHeight="1" x14ac:dyDescent="0.25">
      <c r="B231" s="202" t="s">
        <v>10</v>
      </c>
      <c r="C231" s="203"/>
      <c r="D231" s="105">
        <v>2024</v>
      </c>
      <c r="E231" s="105">
        <v>2023</v>
      </c>
      <c r="F231" s="46"/>
      <c r="G231" s="46"/>
      <c r="H231" s="2" t="s">
        <v>303</v>
      </c>
    </row>
    <row r="232" spans="1:10" ht="15" customHeight="1" x14ac:dyDescent="0.25">
      <c r="B232" s="179" t="s">
        <v>244</v>
      </c>
      <c r="C232" s="180"/>
      <c r="D232" s="50">
        <f>+F16+F17</f>
        <v>17477171</v>
      </c>
      <c r="E232" s="50">
        <f>43000+45735361</f>
        <v>45778361</v>
      </c>
      <c r="F232" s="46"/>
      <c r="G232" s="46"/>
      <c r="H232" s="2" t="s">
        <v>304</v>
      </c>
    </row>
    <row r="233" spans="1:10" ht="15" customHeight="1" x14ac:dyDescent="0.25">
      <c r="B233" s="179" t="s">
        <v>245</v>
      </c>
      <c r="C233" s="180"/>
      <c r="D233" s="50">
        <f>+F18</f>
        <v>190340786</v>
      </c>
      <c r="E233" s="50">
        <v>188184912</v>
      </c>
      <c r="F233" s="46"/>
      <c r="G233" s="46"/>
    </row>
    <row r="234" spans="1:10" ht="15" hidden="1" customHeight="1" x14ac:dyDescent="0.25">
      <c r="B234" s="179" t="s">
        <v>20</v>
      </c>
      <c r="C234" s="180"/>
      <c r="D234" s="50"/>
      <c r="E234" s="50">
        <v>0</v>
      </c>
      <c r="F234" s="46"/>
      <c r="G234" s="46"/>
    </row>
    <row r="235" spans="1:10" ht="15" customHeight="1" x14ac:dyDescent="0.25">
      <c r="B235" s="152" t="s">
        <v>305</v>
      </c>
      <c r="C235" s="153"/>
      <c r="D235" s="50">
        <f>+F19</f>
        <v>181217</v>
      </c>
      <c r="E235" s="50">
        <v>165318</v>
      </c>
      <c r="F235" s="46"/>
      <c r="G235" s="46"/>
    </row>
    <row r="236" spans="1:10" ht="15" customHeight="1" x14ac:dyDescent="0.25">
      <c r="B236" s="179" t="s">
        <v>246</v>
      </c>
      <c r="C236" s="180"/>
      <c r="D236" s="50">
        <f>+F20</f>
        <v>48463425</v>
      </c>
      <c r="E236" s="50">
        <v>65762114</v>
      </c>
      <c r="F236" s="46"/>
      <c r="G236" s="46"/>
    </row>
    <row r="237" spans="1:10" ht="15" customHeight="1" x14ac:dyDescent="0.25">
      <c r="B237" s="181" t="s">
        <v>247</v>
      </c>
      <c r="C237" s="182"/>
      <c r="D237" s="64">
        <f>SUM(D232:D236)</f>
        <v>256462599</v>
      </c>
      <c r="E237" s="64">
        <f>SUM(E232:E236)</f>
        <v>299890705</v>
      </c>
      <c r="F237" s="46"/>
      <c r="G237" s="46"/>
      <c r="I237" s="2">
        <v>256462598.60000008</v>
      </c>
      <c r="J237" s="22">
        <v>299890704.32000005</v>
      </c>
    </row>
    <row r="238" spans="1:10" ht="15" customHeight="1" x14ac:dyDescent="0.25">
      <c r="B238" s="42"/>
      <c r="C238" s="42"/>
      <c r="D238" s="42"/>
      <c r="E238" s="42"/>
      <c r="F238" s="46"/>
      <c r="G238" s="46"/>
      <c r="I238" s="136">
        <f>+I237-D237</f>
        <v>-0.39999991655349731</v>
      </c>
      <c r="J238" s="136">
        <f>+J237-E237</f>
        <v>-0.6799999475479126</v>
      </c>
    </row>
    <row r="239" spans="1:10" ht="15" x14ac:dyDescent="0.25">
      <c r="A239" s="1"/>
      <c r="B239" s="72" t="s">
        <v>141</v>
      </c>
      <c r="C239" s="72"/>
      <c r="D239" s="73"/>
      <c r="E239" s="73"/>
      <c r="F239" s="74"/>
    </row>
    <row r="240" spans="1:10" ht="15" customHeight="1" x14ac:dyDescent="0.25">
      <c r="B240" s="42"/>
      <c r="C240" s="42"/>
      <c r="D240" s="42"/>
      <c r="E240" s="42"/>
      <c r="F240" s="46"/>
      <c r="G240" s="46"/>
    </row>
    <row r="241" spans="2:13" ht="33" customHeight="1" x14ac:dyDescent="0.25">
      <c r="B241" s="105" t="s">
        <v>10</v>
      </c>
      <c r="C241" s="105" t="s">
        <v>214</v>
      </c>
      <c r="D241" s="105" t="s">
        <v>142</v>
      </c>
      <c r="E241" s="75" t="s">
        <v>143</v>
      </c>
      <c r="F241" s="46"/>
      <c r="G241" s="132"/>
    </row>
    <row r="242" spans="2:13" ht="15" customHeight="1" x14ac:dyDescent="0.25">
      <c r="B242" s="65" t="s">
        <v>248</v>
      </c>
      <c r="C242" s="50">
        <v>93234.84</v>
      </c>
      <c r="D242" s="58"/>
      <c r="E242" s="50">
        <f>+C242</f>
        <v>93234.84</v>
      </c>
      <c r="F242" s="46"/>
      <c r="G242" s="46"/>
    </row>
    <row r="243" spans="2:13" ht="15" customHeight="1" x14ac:dyDescent="0.25">
      <c r="B243" s="65" t="s">
        <v>249</v>
      </c>
      <c r="C243" s="50">
        <v>723581.08</v>
      </c>
      <c r="D243" s="58"/>
      <c r="E243" s="50">
        <f t="shared" ref="E243:E258" si="2">+C243</f>
        <v>723581.08</v>
      </c>
      <c r="F243" s="46"/>
      <c r="G243" s="46"/>
    </row>
    <row r="244" spans="2:13" ht="15" customHeight="1" x14ac:dyDescent="0.25">
      <c r="B244" s="50" t="s">
        <v>250</v>
      </c>
      <c r="C244" s="50">
        <v>53429.599999999999</v>
      </c>
      <c r="D244" s="50"/>
      <c r="E244" s="50">
        <f t="shared" si="2"/>
        <v>53429.599999999999</v>
      </c>
      <c r="F244" s="46"/>
      <c r="G244" s="46"/>
      <c r="H244" s="2" t="s">
        <v>212</v>
      </c>
    </row>
    <row r="245" spans="2:13" ht="15" customHeight="1" x14ac:dyDescent="0.25">
      <c r="B245" s="50" t="s">
        <v>55</v>
      </c>
      <c r="C245" s="50">
        <v>0</v>
      </c>
      <c r="D245" s="50"/>
      <c r="E245" s="50">
        <f t="shared" si="2"/>
        <v>0</v>
      </c>
      <c r="F245" s="46"/>
      <c r="G245" s="46"/>
    </row>
    <row r="246" spans="2:13" ht="15" customHeight="1" x14ac:dyDescent="0.25">
      <c r="B246" s="50" t="s">
        <v>251</v>
      </c>
      <c r="C246" s="50">
        <v>0</v>
      </c>
      <c r="D246" s="50"/>
      <c r="E246" s="50">
        <f t="shared" si="2"/>
        <v>0</v>
      </c>
      <c r="F246" s="46"/>
      <c r="G246" s="46"/>
    </row>
    <row r="247" spans="2:13" ht="15" customHeight="1" x14ac:dyDescent="0.25">
      <c r="B247" s="50" t="s">
        <v>252</v>
      </c>
      <c r="C247" s="50">
        <v>0</v>
      </c>
      <c r="D247" s="50"/>
      <c r="E247" s="50">
        <f t="shared" si="2"/>
        <v>0</v>
      </c>
      <c r="F247" s="46"/>
      <c r="G247" s="46"/>
      <c r="H247" s="2" t="s">
        <v>213</v>
      </c>
    </row>
    <row r="248" spans="2:13" ht="15" customHeight="1" x14ac:dyDescent="0.25">
      <c r="B248" s="50" t="s">
        <v>58</v>
      </c>
      <c r="C248" s="50">
        <v>0</v>
      </c>
      <c r="D248" s="50"/>
      <c r="E248" s="50">
        <f t="shared" si="2"/>
        <v>0</v>
      </c>
      <c r="F248" s="46"/>
      <c r="G248" s="46"/>
    </row>
    <row r="249" spans="2:13" ht="15" customHeight="1" x14ac:dyDescent="0.25">
      <c r="B249" s="50" t="s">
        <v>59</v>
      </c>
      <c r="C249" s="50"/>
      <c r="D249" s="50"/>
      <c r="E249" s="50">
        <f t="shared" si="2"/>
        <v>0</v>
      </c>
      <c r="F249" s="46"/>
      <c r="G249" s="46"/>
    </row>
    <row r="250" spans="2:13" ht="15" customHeight="1" x14ac:dyDescent="0.25">
      <c r="B250" s="50" t="s">
        <v>60</v>
      </c>
      <c r="C250" s="50">
        <v>8406800</v>
      </c>
      <c r="D250" s="50"/>
      <c r="E250" s="50">
        <f t="shared" si="2"/>
        <v>8406800</v>
      </c>
      <c r="F250" s="46"/>
      <c r="G250" s="46"/>
      <c r="J250" s="22" t="s">
        <v>354</v>
      </c>
    </row>
    <row r="251" spans="2:13" ht="15" customHeight="1" x14ac:dyDescent="0.25">
      <c r="B251" s="50" t="s">
        <v>61</v>
      </c>
      <c r="C251" s="155">
        <v>3063423.98</v>
      </c>
      <c r="D251" s="50"/>
      <c r="E251" s="50">
        <f t="shared" si="2"/>
        <v>3063423.98</v>
      </c>
      <c r="F251" s="46"/>
      <c r="G251" s="46"/>
      <c r="I251" s="136">
        <f>+J251-C259</f>
        <v>0</v>
      </c>
      <c r="J251" s="22">
        <v>312202690.07999998</v>
      </c>
      <c r="K251" s="233" t="s">
        <v>351</v>
      </c>
      <c r="L251" s="233"/>
      <c r="M251" s="234"/>
    </row>
    <row r="252" spans="2:13" ht="15" customHeight="1" x14ac:dyDescent="0.25">
      <c r="B252" s="50" t="s">
        <v>253</v>
      </c>
      <c r="C252" s="50">
        <v>29336.400000000001</v>
      </c>
      <c r="D252" s="50"/>
      <c r="E252" s="50">
        <f t="shared" si="2"/>
        <v>29336.400000000001</v>
      </c>
      <c r="F252" s="46"/>
      <c r="G252" s="46"/>
      <c r="H252" s="21">
        <f>+I252-J252</f>
        <v>1551194.9900000021</v>
      </c>
      <c r="I252" s="136">
        <f>SUM(C242:C257)</f>
        <v>24007577.170000002</v>
      </c>
      <c r="J252" s="22">
        <v>22456382.18</v>
      </c>
      <c r="K252" s="233" t="s">
        <v>352</v>
      </c>
      <c r="L252" s="233"/>
      <c r="M252" s="234"/>
    </row>
    <row r="253" spans="2:13" ht="15" customHeight="1" x14ac:dyDescent="0.25">
      <c r="B253" s="50" t="s">
        <v>254</v>
      </c>
      <c r="C253" s="50">
        <v>3102389.99</v>
      </c>
      <c r="D253" s="50"/>
      <c r="E253" s="50">
        <f>+C253-H252</f>
        <v>1551194.9999999981</v>
      </c>
      <c r="F253" s="46"/>
      <c r="G253" s="46"/>
      <c r="I253" s="136">
        <f>+J253-C258</f>
        <v>0</v>
      </c>
      <c r="J253" s="22">
        <v>2437122.88</v>
      </c>
      <c r="K253" s="233" t="s">
        <v>353</v>
      </c>
      <c r="L253" s="233"/>
      <c r="M253" s="234"/>
    </row>
    <row r="254" spans="2:13" ht="15" customHeight="1" x14ac:dyDescent="0.25">
      <c r="B254" s="50" t="s">
        <v>255</v>
      </c>
      <c r="C254" s="50"/>
      <c r="D254" s="50"/>
      <c r="E254" s="50">
        <f t="shared" si="2"/>
        <v>0</v>
      </c>
      <c r="F254" s="46"/>
      <c r="G254" s="46"/>
      <c r="I254" s="136">
        <f>+J254-E260</f>
        <v>0</v>
      </c>
      <c r="J254" s="22">
        <f>SUM(J251:J253)</f>
        <v>337096195.13999999</v>
      </c>
    </row>
    <row r="255" spans="2:13" ht="15" customHeight="1" x14ac:dyDescent="0.25">
      <c r="B255" s="50" t="s">
        <v>256</v>
      </c>
      <c r="C255" s="50">
        <v>43555.68</v>
      </c>
      <c r="D255" s="50"/>
      <c r="E255" s="50">
        <f t="shared" si="2"/>
        <v>43555.68</v>
      </c>
      <c r="F255" s="46"/>
      <c r="G255" s="46"/>
    </row>
    <row r="256" spans="2:13" ht="15" customHeight="1" x14ac:dyDescent="0.25">
      <c r="B256" s="50" t="s">
        <v>67</v>
      </c>
      <c r="C256" s="50">
        <v>8491825.5999999996</v>
      </c>
      <c r="D256" s="50"/>
      <c r="E256" s="50">
        <f t="shared" si="2"/>
        <v>8491825.5999999996</v>
      </c>
      <c r="F256" s="46"/>
      <c r="G256" s="46"/>
    </row>
    <row r="257" spans="1:9" ht="15" x14ac:dyDescent="0.25">
      <c r="B257" s="66" t="s">
        <v>257</v>
      </c>
      <c r="C257" s="50"/>
      <c r="D257" s="50"/>
      <c r="E257" s="50">
        <f t="shared" si="2"/>
        <v>0</v>
      </c>
      <c r="F257" s="46"/>
      <c r="G257" s="46"/>
    </row>
    <row r="258" spans="1:9" ht="15" x14ac:dyDescent="0.25">
      <c r="B258" s="66" t="s">
        <v>258</v>
      </c>
      <c r="C258" s="50">
        <v>2437122.88</v>
      </c>
      <c r="D258" s="50"/>
      <c r="E258" s="50">
        <f t="shared" si="2"/>
        <v>2437122.88</v>
      </c>
      <c r="F258" s="46"/>
      <c r="G258" s="46"/>
    </row>
    <row r="259" spans="1:9" ht="26.25" x14ac:dyDescent="0.25">
      <c r="B259" s="151" t="s">
        <v>242</v>
      </c>
      <c r="C259" s="50">
        <v>312202690.07999998</v>
      </c>
      <c r="D259" s="50"/>
      <c r="E259" s="50">
        <f>+C259</f>
        <v>312202690.07999998</v>
      </c>
      <c r="F259" s="46"/>
      <c r="G259" s="46"/>
      <c r="H259" s="2" t="s">
        <v>340</v>
      </c>
    </row>
    <row r="260" spans="1:9" ht="15" customHeight="1" x14ac:dyDescent="0.25">
      <c r="B260" s="64" t="s">
        <v>73</v>
      </c>
      <c r="C260" s="64">
        <f>SUM(C242:C259)</f>
        <v>338647390.13</v>
      </c>
      <c r="D260" s="64">
        <f t="shared" ref="D260:E260" si="3">SUM(D242:D259)</f>
        <v>0</v>
      </c>
      <c r="E260" s="64">
        <f t="shared" si="3"/>
        <v>337096195.13999999</v>
      </c>
      <c r="F260" s="46"/>
      <c r="G260" s="46"/>
    </row>
    <row r="261" spans="1:9" ht="15" x14ac:dyDescent="0.25">
      <c r="B261" s="42"/>
      <c r="C261" s="42"/>
      <c r="D261" s="42"/>
      <c r="E261" s="42"/>
      <c r="F261" s="46"/>
      <c r="G261" s="46"/>
    </row>
    <row r="262" spans="1:9" ht="15" x14ac:dyDescent="0.25">
      <c r="A262" s="1"/>
      <c r="B262" s="72" t="s">
        <v>144</v>
      </c>
      <c r="C262" s="72"/>
      <c r="D262" s="73"/>
      <c r="E262" s="73"/>
      <c r="F262" s="74"/>
    </row>
    <row r="263" spans="1:9" ht="15" x14ac:dyDescent="0.25">
      <c r="B263" s="183"/>
      <c r="C263" s="183"/>
      <c r="D263" s="183"/>
      <c r="E263" s="183"/>
      <c r="F263" s="46"/>
      <c r="G263" s="132"/>
    </row>
    <row r="264" spans="1:9" ht="18.75" x14ac:dyDescent="0.25">
      <c r="B264" s="202" t="s">
        <v>10</v>
      </c>
      <c r="C264" s="203"/>
      <c r="D264" s="105">
        <v>2024</v>
      </c>
      <c r="E264" s="105">
        <v>2023</v>
      </c>
      <c r="F264" s="132"/>
      <c r="G264" s="132"/>
    </row>
    <row r="265" spans="1:9" ht="15" x14ac:dyDescent="0.25">
      <c r="B265" s="184" t="s">
        <v>259</v>
      </c>
      <c r="C265" s="185"/>
      <c r="D265" s="45">
        <v>229645585.02000001</v>
      </c>
      <c r="E265" s="45">
        <v>242241.29</v>
      </c>
      <c r="F265" s="46"/>
      <c r="G265" s="132"/>
      <c r="H265" s="2" t="s">
        <v>189</v>
      </c>
      <c r="I265" s="21"/>
    </row>
    <row r="266" spans="1:9" ht="15" customHeight="1" x14ac:dyDescent="0.25">
      <c r="B266" s="184" t="s">
        <v>260</v>
      </c>
      <c r="C266" s="185"/>
      <c r="D266" s="67">
        <v>0</v>
      </c>
      <c r="E266" s="67"/>
      <c r="F266" s="46"/>
      <c r="G266" s="132"/>
    </row>
    <row r="267" spans="1:9" ht="15" x14ac:dyDescent="0.25">
      <c r="B267" s="184" t="s">
        <v>261</v>
      </c>
      <c r="C267" s="185"/>
      <c r="D267" s="68">
        <v>7917299.3899999997</v>
      </c>
      <c r="E267" s="68">
        <v>8755211.1400000006</v>
      </c>
      <c r="F267" s="46"/>
      <c r="G267" s="132"/>
      <c r="H267" s="2" t="s">
        <v>341</v>
      </c>
    </row>
    <row r="268" spans="1:9" ht="15" x14ac:dyDescent="0.25">
      <c r="B268" s="184" t="s">
        <v>262</v>
      </c>
      <c r="C268" s="185"/>
      <c r="D268" s="50">
        <v>333373.15000000002</v>
      </c>
      <c r="E268" s="50">
        <v>310630.67</v>
      </c>
      <c r="F268" s="46"/>
      <c r="G268" s="132"/>
      <c r="H268" s="2" t="s">
        <v>342</v>
      </c>
    </row>
    <row r="269" spans="1:9" ht="15" x14ac:dyDescent="0.25">
      <c r="B269" s="184" t="s">
        <v>263</v>
      </c>
      <c r="C269" s="185"/>
      <c r="D269" s="67"/>
      <c r="E269" s="67"/>
      <c r="F269" s="46"/>
      <c r="G269" s="132"/>
      <c r="H269" s="2" t="s">
        <v>190</v>
      </c>
    </row>
    <row r="270" spans="1:9" ht="15" x14ac:dyDescent="0.25">
      <c r="B270" s="184" t="s">
        <v>264</v>
      </c>
      <c r="C270" s="185"/>
      <c r="D270" s="67">
        <v>0</v>
      </c>
      <c r="E270" s="67"/>
      <c r="F270" s="46"/>
      <c r="G270" s="132"/>
    </row>
    <row r="271" spans="1:9" ht="24" customHeight="1" x14ac:dyDescent="0.25">
      <c r="B271" s="184" t="s">
        <v>265</v>
      </c>
      <c r="C271" s="185"/>
      <c r="D271" s="67">
        <v>0</v>
      </c>
      <c r="E271" s="67"/>
      <c r="F271" s="46"/>
      <c r="G271" s="46"/>
    </row>
    <row r="272" spans="1:9" ht="15" x14ac:dyDescent="0.25">
      <c r="B272" s="184" t="s">
        <v>266</v>
      </c>
      <c r="C272" s="185"/>
      <c r="D272" s="67">
        <v>0</v>
      </c>
      <c r="E272" s="67"/>
      <c r="F272" s="46"/>
      <c r="G272" s="46"/>
    </row>
    <row r="273" spans="2:10" ht="15" x14ac:dyDescent="0.25">
      <c r="B273" s="184" t="s">
        <v>267</v>
      </c>
      <c r="C273" s="185"/>
      <c r="D273" s="155">
        <v>3.57</v>
      </c>
      <c r="E273" s="155">
        <v>564289.31000000006</v>
      </c>
      <c r="F273" s="46"/>
      <c r="G273" s="46"/>
      <c r="H273" s="2" t="s">
        <v>215</v>
      </c>
    </row>
    <row r="274" spans="2:10" ht="15" x14ac:dyDescent="0.25">
      <c r="B274" s="63"/>
      <c r="C274" s="63"/>
      <c r="D274" s="42"/>
      <c r="E274" s="42"/>
      <c r="F274" s="46"/>
      <c r="G274" s="46"/>
    </row>
    <row r="275" spans="2:10" ht="15.75" thickBot="1" x14ac:dyDescent="0.3">
      <c r="B275" s="63"/>
      <c r="C275" s="63"/>
      <c r="D275" s="42"/>
      <c r="E275" s="42"/>
      <c r="F275" s="46"/>
      <c r="G275" s="46"/>
    </row>
    <row r="276" spans="2:10" s="112" customFormat="1" ht="30" customHeight="1" thickBot="1" x14ac:dyDescent="0.3">
      <c r="B276" s="187" t="s">
        <v>6</v>
      </c>
      <c r="C276" s="188"/>
      <c r="D276" s="188"/>
      <c r="E276" s="188"/>
      <c r="F276" s="188"/>
      <c r="G276" s="189"/>
      <c r="J276" s="113"/>
    </row>
    <row r="277" spans="2:10" ht="15" x14ac:dyDescent="0.25">
      <c r="B277" s="183"/>
      <c r="C277" s="183"/>
      <c r="D277" s="183"/>
      <c r="E277" s="183"/>
      <c r="F277" s="46"/>
      <c r="G277" s="46"/>
    </row>
    <row r="278" spans="2:10" ht="15" x14ac:dyDescent="0.25">
      <c r="B278" s="59"/>
      <c r="C278" s="59"/>
      <c r="D278" s="59"/>
      <c r="E278" s="59"/>
      <c r="F278" s="46"/>
      <c r="G278" s="46"/>
    </row>
    <row r="279" spans="2:10" ht="32.25" customHeight="1" x14ac:dyDescent="0.25">
      <c r="B279" s="195" t="s">
        <v>343</v>
      </c>
      <c r="C279" s="195"/>
      <c r="D279" s="195"/>
      <c r="E279" s="195"/>
      <c r="F279" s="46"/>
      <c r="G279" s="46"/>
    </row>
    <row r="280" spans="2:10" ht="104.25" customHeight="1" x14ac:dyDescent="0.25">
      <c r="B280" s="196" t="s">
        <v>298</v>
      </c>
      <c r="C280" s="196"/>
      <c r="D280" s="196"/>
      <c r="E280" s="196"/>
      <c r="F280" s="46"/>
      <c r="G280" s="46"/>
    </row>
    <row r="281" spans="2:10" ht="15" x14ac:dyDescent="0.25">
      <c r="B281" s="59"/>
      <c r="C281" s="59"/>
      <c r="D281" s="59"/>
      <c r="E281" s="59"/>
      <c r="F281" s="46"/>
      <c r="G281" s="46"/>
    </row>
    <row r="282" spans="2:10" ht="18.75" customHeight="1" x14ac:dyDescent="0.25">
      <c r="B282" s="200" t="s">
        <v>7</v>
      </c>
      <c r="C282" s="200"/>
      <c r="D282" s="200"/>
      <c r="E282" s="200"/>
      <c r="F282" s="46"/>
      <c r="G282" s="46"/>
      <c r="H282" s="2" t="str">
        <f>+B282</f>
        <v>Conciliación entre los Ingresos Presupuestarios y Contables</v>
      </c>
    </row>
    <row r="283" spans="2:10" ht="18.75" customHeight="1" x14ac:dyDescent="0.25">
      <c r="B283" s="200" t="s">
        <v>355</v>
      </c>
      <c r="C283" s="200"/>
      <c r="D283" s="200"/>
      <c r="E283" s="200"/>
      <c r="F283" s="46"/>
      <c r="G283" s="46"/>
    </row>
    <row r="284" spans="2:10" ht="13.5" customHeight="1" x14ac:dyDescent="0.25">
      <c r="B284" s="131"/>
      <c r="C284" s="131"/>
      <c r="D284" s="131"/>
      <c r="E284" s="131"/>
      <c r="F284" s="132"/>
      <c r="G284" s="132"/>
      <c r="J284" s="133"/>
    </row>
    <row r="285" spans="2:10" ht="18.75" x14ac:dyDescent="0.25">
      <c r="B285" s="123" t="s">
        <v>268</v>
      </c>
      <c r="C285" s="123"/>
      <c r="D285" s="124"/>
      <c r="E285" s="123">
        <v>577583292.67999995</v>
      </c>
      <c r="F285" s="46"/>
      <c r="G285" s="46"/>
      <c r="H285" s="2" t="s">
        <v>191</v>
      </c>
    </row>
    <row r="286" spans="2:10" ht="12" customHeight="1" x14ac:dyDescent="0.2">
      <c r="B286" s="224"/>
      <c r="C286" s="224"/>
      <c r="D286" s="125"/>
      <c r="E286" s="125"/>
      <c r="F286" s="46"/>
      <c r="G286" s="46"/>
    </row>
    <row r="287" spans="2:10" ht="18.75" x14ac:dyDescent="0.25">
      <c r="B287" s="123" t="s">
        <v>269</v>
      </c>
      <c r="C287" s="123"/>
      <c r="D287" s="124"/>
      <c r="E287" s="123">
        <f>SUM(D287:D293)</f>
        <v>0</v>
      </c>
      <c r="F287" s="46"/>
      <c r="G287" s="46"/>
    </row>
    <row r="288" spans="2:10" ht="15" customHeight="1" x14ac:dyDescent="0.25">
      <c r="B288" s="194" t="s">
        <v>147</v>
      </c>
      <c r="C288" s="194"/>
      <c r="D288" s="127">
        <v>0</v>
      </c>
      <c r="E288" s="127"/>
      <c r="F288" s="46"/>
      <c r="G288" s="46"/>
    </row>
    <row r="289" spans="2:10" ht="15" customHeight="1" x14ac:dyDescent="0.25">
      <c r="B289" s="194" t="s">
        <v>148</v>
      </c>
      <c r="C289" s="194"/>
      <c r="D289" s="127"/>
      <c r="E289" s="127"/>
      <c r="F289" s="46"/>
      <c r="G289" s="46"/>
    </row>
    <row r="290" spans="2:10" ht="15" customHeight="1" x14ac:dyDescent="0.25">
      <c r="B290" s="194" t="s">
        <v>149</v>
      </c>
      <c r="C290" s="194"/>
      <c r="D290" s="127">
        <v>0</v>
      </c>
      <c r="E290" s="127"/>
      <c r="F290" s="46"/>
      <c r="G290" s="46"/>
    </row>
    <row r="291" spans="2:10" ht="15" customHeight="1" x14ac:dyDescent="0.25">
      <c r="B291" s="194" t="s">
        <v>150</v>
      </c>
      <c r="C291" s="194"/>
      <c r="D291" s="127">
        <v>0</v>
      </c>
      <c r="E291" s="127"/>
      <c r="F291" s="46"/>
      <c r="G291" s="46"/>
    </row>
    <row r="292" spans="2:10" ht="15" customHeight="1" x14ac:dyDescent="0.25">
      <c r="B292" s="194" t="s">
        <v>151</v>
      </c>
      <c r="C292" s="194"/>
      <c r="D292" s="127">
        <v>0</v>
      </c>
      <c r="E292" s="127"/>
      <c r="F292" s="46"/>
      <c r="G292" s="46"/>
    </row>
    <row r="293" spans="2:10" ht="15" customHeight="1" x14ac:dyDescent="0.25">
      <c r="B293" s="173" t="s">
        <v>152</v>
      </c>
      <c r="C293" s="173"/>
      <c r="D293" s="127">
        <v>0</v>
      </c>
      <c r="E293" s="126"/>
      <c r="F293" s="46"/>
      <c r="G293" s="46"/>
    </row>
    <row r="294" spans="2:10" ht="15" customHeight="1" x14ac:dyDescent="0.25">
      <c r="B294" s="174"/>
      <c r="C294" s="174"/>
      <c r="D294" s="126"/>
      <c r="E294" s="127">
        <f>SUM(D296:D298)</f>
        <v>0</v>
      </c>
      <c r="F294" s="46"/>
      <c r="G294" s="46"/>
    </row>
    <row r="295" spans="2:10" ht="18.75" x14ac:dyDescent="0.25">
      <c r="B295" s="123" t="s">
        <v>270</v>
      </c>
      <c r="C295" s="123"/>
      <c r="D295" s="124"/>
      <c r="E295" s="123"/>
      <c r="F295" s="46"/>
      <c r="G295" s="46"/>
    </row>
    <row r="296" spans="2:10" ht="15" customHeight="1" x14ac:dyDescent="0.25">
      <c r="B296" s="194" t="s">
        <v>153</v>
      </c>
      <c r="C296" s="194"/>
      <c r="D296" s="127">
        <v>0</v>
      </c>
      <c r="E296" s="127"/>
      <c r="F296" s="46"/>
      <c r="G296" s="46"/>
    </row>
    <row r="297" spans="2:10" ht="15" customHeight="1" x14ac:dyDescent="0.25">
      <c r="B297" s="194" t="s">
        <v>154</v>
      </c>
      <c r="C297" s="194"/>
      <c r="D297" s="127">
        <v>0</v>
      </c>
      <c r="E297" s="127"/>
      <c r="F297" s="46"/>
      <c r="G297" s="46"/>
    </row>
    <row r="298" spans="2:10" ht="15" customHeight="1" x14ac:dyDescent="0.25">
      <c r="B298" s="197" t="s">
        <v>155</v>
      </c>
      <c r="C298" s="197"/>
      <c r="D298" s="127">
        <v>0</v>
      </c>
      <c r="E298" s="127"/>
      <c r="F298" s="46"/>
      <c r="G298" s="46"/>
    </row>
    <row r="299" spans="2:10" ht="15" customHeight="1" x14ac:dyDescent="0.25">
      <c r="B299" s="174"/>
      <c r="C299" s="174"/>
      <c r="D299" s="126"/>
      <c r="E299" s="126"/>
      <c r="F299" s="46"/>
      <c r="G299" s="46"/>
    </row>
    <row r="300" spans="2:10" ht="18.75" x14ac:dyDescent="0.25">
      <c r="B300" s="123" t="s">
        <v>271</v>
      </c>
      <c r="C300" s="123"/>
      <c r="D300" s="124"/>
      <c r="E300" s="123">
        <f>+E285+E287-E294</f>
        <v>577583292.67999995</v>
      </c>
      <c r="F300" s="46"/>
      <c r="G300" s="46"/>
    </row>
    <row r="301" spans="2:10" ht="12" customHeight="1" x14ac:dyDescent="0.25">
      <c r="B301" s="110"/>
      <c r="C301" s="110"/>
      <c r="D301" s="110"/>
      <c r="E301" s="110"/>
      <c r="F301" s="46"/>
      <c r="G301" s="46"/>
    </row>
    <row r="302" spans="2:10" ht="18.75" customHeight="1" x14ac:dyDescent="0.25">
      <c r="B302" s="200" t="s">
        <v>8</v>
      </c>
      <c r="C302" s="200"/>
      <c r="D302" s="200"/>
      <c r="E302" s="200"/>
      <c r="F302" s="46"/>
      <c r="G302" s="46"/>
      <c r="H302" s="2" t="str">
        <f>+B302</f>
        <v>Conciliación entre los Egresos Presupuestarios y los Gastos Contables</v>
      </c>
    </row>
    <row r="303" spans="2:10" ht="18.75" customHeight="1" x14ac:dyDescent="0.25">
      <c r="B303" s="200" t="s">
        <v>355</v>
      </c>
      <c r="C303" s="200"/>
      <c r="D303" s="200"/>
      <c r="E303" s="200"/>
      <c r="F303" s="46"/>
      <c r="G303" s="46"/>
    </row>
    <row r="304" spans="2:10" ht="11.25" customHeight="1" x14ac:dyDescent="0.25">
      <c r="B304" s="131"/>
      <c r="C304" s="131"/>
      <c r="D304" s="131"/>
      <c r="E304" s="131"/>
      <c r="F304" s="132"/>
      <c r="G304" s="132"/>
      <c r="J304" s="133"/>
    </row>
    <row r="305" spans="2:8" ht="18.75" x14ac:dyDescent="0.25">
      <c r="B305" s="123" t="s">
        <v>146</v>
      </c>
      <c r="C305" s="123"/>
      <c r="D305" s="124"/>
      <c r="E305" s="123">
        <v>652154571.88999999</v>
      </c>
      <c r="F305" s="46"/>
      <c r="G305" s="46"/>
      <c r="H305" s="2" t="s">
        <v>192</v>
      </c>
    </row>
    <row r="306" spans="2:8" ht="12" customHeight="1" x14ac:dyDescent="0.25">
      <c r="B306" s="193"/>
      <c r="C306" s="193"/>
      <c r="D306" s="109"/>
      <c r="E306" s="109"/>
      <c r="F306" s="46"/>
      <c r="G306" s="46"/>
    </row>
    <row r="307" spans="2:8" ht="18.75" x14ac:dyDescent="0.25">
      <c r="B307" s="123" t="s">
        <v>272</v>
      </c>
      <c r="C307" s="123"/>
      <c r="D307" s="124"/>
      <c r="E307" s="123">
        <f>SUM(D308:D328)</f>
        <v>354162632.60000002</v>
      </c>
      <c r="F307" s="46"/>
      <c r="G307" s="46"/>
    </row>
    <row r="308" spans="2:8" ht="15" customHeight="1" x14ac:dyDescent="0.25">
      <c r="B308" s="172" t="s">
        <v>308</v>
      </c>
      <c r="C308" s="172"/>
      <c r="D308" s="129">
        <v>0</v>
      </c>
      <c r="E308" s="130"/>
      <c r="F308" s="46"/>
      <c r="G308" s="46"/>
    </row>
    <row r="309" spans="2:8" ht="15" customHeight="1" x14ac:dyDescent="0.25">
      <c r="B309" s="172" t="s">
        <v>309</v>
      </c>
      <c r="C309" s="172"/>
      <c r="D309" s="129">
        <v>15515242.470000001</v>
      </c>
      <c r="E309" s="130"/>
      <c r="F309" s="46"/>
      <c r="G309" s="46"/>
    </row>
    <row r="310" spans="2:8" ht="15" customHeight="1" x14ac:dyDescent="0.25">
      <c r="B310" s="172" t="s">
        <v>310</v>
      </c>
      <c r="C310" s="172"/>
      <c r="D310" s="129">
        <v>870245.52</v>
      </c>
      <c r="E310" s="130"/>
      <c r="F310" s="46"/>
      <c r="G310" s="46"/>
    </row>
    <row r="311" spans="2:8" ht="15" customHeight="1" x14ac:dyDescent="0.25">
      <c r="B311" s="172" t="s">
        <v>311</v>
      </c>
      <c r="C311" s="172"/>
      <c r="D311" s="129">
        <v>0</v>
      </c>
      <c r="E311" s="130"/>
      <c r="F311" s="46"/>
      <c r="G311" s="46"/>
    </row>
    <row r="312" spans="2:8" ht="15" customHeight="1" x14ac:dyDescent="0.25">
      <c r="B312" s="172" t="s">
        <v>312</v>
      </c>
      <c r="C312" s="172"/>
      <c r="D312" s="129">
        <v>0</v>
      </c>
      <c r="E312" s="130"/>
      <c r="F312" s="46"/>
      <c r="G312" s="46"/>
    </row>
    <row r="313" spans="2:8" ht="15" customHeight="1" x14ac:dyDescent="0.25">
      <c r="B313" s="172" t="s">
        <v>313</v>
      </c>
      <c r="C313" s="172"/>
      <c r="D313" s="129">
        <v>11470223.98</v>
      </c>
      <c r="E313" s="130"/>
      <c r="F313" s="46"/>
      <c r="G313" s="46"/>
    </row>
    <row r="314" spans="2:8" ht="15" customHeight="1" x14ac:dyDescent="0.25">
      <c r="B314" s="172" t="s">
        <v>314</v>
      </c>
      <c r="C314" s="172"/>
      <c r="D314" s="129">
        <v>0</v>
      </c>
      <c r="E314" s="130"/>
      <c r="F314" s="46"/>
      <c r="G314" s="46"/>
    </row>
    <row r="315" spans="2:8" ht="15" customHeight="1" x14ac:dyDescent="0.25">
      <c r="B315" s="172" t="s">
        <v>315</v>
      </c>
      <c r="C315" s="172"/>
      <c r="D315" s="129">
        <v>11667107.67</v>
      </c>
      <c r="E315" s="130"/>
      <c r="F315" s="46"/>
      <c r="G315" s="46"/>
    </row>
    <row r="316" spans="2:8" ht="15" customHeight="1" x14ac:dyDescent="0.25">
      <c r="B316" s="172" t="s">
        <v>316</v>
      </c>
      <c r="C316" s="172"/>
      <c r="D316" s="129">
        <v>0</v>
      </c>
      <c r="E316" s="130"/>
      <c r="F316" s="46"/>
      <c r="G316" s="46"/>
    </row>
    <row r="317" spans="2:8" ht="15" customHeight="1" x14ac:dyDescent="0.25">
      <c r="B317" s="172" t="s">
        <v>317</v>
      </c>
      <c r="C317" s="172"/>
      <c r="D317" s="129">
        <v>0</v>
      </c>
      <c r="E317" s="130"/>
      <c r="F317" s="46"/>
      <c r="G317" s="46"/>
    </row>
    <row r="318" spans="2:8" ht="15" customHeight="1" x14ac:dyDescent="0.25">
      <c r="B318" s="172" t="s">
        <v>318</v>
      </c>
      <c r="C318" s="172"/>
      <c r="D318" s="129">
        <v>2437122.88</v>
      </c>
      <c r="E318" s="130"/>
      <c r="F318" s="46"/>
      <c r="G318" s="46"/>
      <c r="H318" s="2" t="s">
        <v>195</v>
      </c>
    </row>
    <row r="319" spans="2:8" ht="15" customHeight="1" x14ac:dyDescent="0.25">
      <c r="B319" s="172" t="s">
        <v>319</v>
      </c>
      <c r="C319" s="172"/>
      <c r="D319" s="129">
        <v>228774777.91999999</v>
      </c>
      <c r="E319" s="130"/>
      <c r="F319" s="46"/>
      <c r="G319" s="46"/>
      <c r="H319" s="2" t="s">
        <v>193</v>
      </c>
    </row>
    <row r="320" spans="2:8" ht="15" customHeight="1" x14ac:dyDescent="0.25">
      <c r="B320" s="172" t="s">
        <v>320</v>
      </c>
      <c r="C320" s="172"/>
      <c r="D320" s="129">
        <v>83427912.159999996</v>
      </c>
      <c r="E320" s="130"/>
      <c r="F320" s="46"/>
      <c r="G320" s="46"/>
      <c r="H320" s="2" t="s">
        <v>193</v>
      </c>
    </row>
    <row r="321" spans="2:8" ht="15" customHeight="1" x14ac:dyDescent="0.25">
      <c r="B321" s="172" t="s">
        <v>321</v>
      </c>
      <c r="C321" s="172"/>
      <c r="D321" s="129">
        <v>0</v>
      </c>
      <c r="E321" s="130"/>
      <c r="F321" s="46"/>
      <c r="G321" s="46"/>
    </row>
    <row r="322" spans="2:8" ht="15" customHeight="1" x14ac:dyDescent="0.25">
      <c r="B322" s="172" t="s">
        <v>322</v>
      </c>
      <c r="C322" s="172"/>
      <c r="D322" s="129">
        <v>0</v>
      </c>
      <c r="E322" s="130"/>
      <c r="F322" s="46"/>
      <c r="G322" s="46"/>
    </row>
    <row r="323" spans="2:8" ht="15" customHeight="1" x14ac:dyDescent="0.25">
      <c r="B323" s="172" t="s">
        <v>323</v>
      </c>
      <c r="C323" s="172"/>
      <c r="D323" s="129">
        <v>0</v>
      </c>
      <c r="E323" s="130"/>
      <c r="F323" s="46"/>
      <c r="G323" s="46"/>
    </row>
    <row r="324" spans="2:8" ht="15" customHeight="1" x14ac:dyDescent="0.25">
      <c r="B324" s="172" t="s">
        <v>324</v>
      </c>
      <c r="C324" s="172"/>
      <c r="D324" s="129">
        <v>0</v>
      </c>
      <c r="E324" s="130"/>
      <c r="F324" s="46"/>
      <c r="G324" s="46"/>
    </row>
    <row r="325" spans="2:8" ht="15" customHeight="1" x14ac:dyDescent="0.25">
      <c r="B325" s="172" t="s">
        <v>325</v>
      </c>
      <c r="C325" s="172"/>
      <c r="D325" s="129">
        <v>0</v>
      </c>
      <c r="E325" s="130"/>
      <c r="F325" s="46"/>
      <c r="G325" s="46"/>
    </row>
    <row r="326" spans="2:8" ht="15" customHeight="1" x14ac:dyDescent="0.25">
      <c r="B326" s="172" t="s">
        <v>326</v>
      </c>
      <c r="C326" s="172"/>
      <c r="D326" s="129">
        <v>0</v>
      </c>
      <c r="E326" s="130"/>
      <c r="F326" s="46"/>
      <c r="G326" s="46"/>
    </row>
    <row r="327" spans="2:8" ht="15" customHeight="1" x14ac:dyDescent="0.25">
      <c r="B327" s="172" t="s">
        <v>327</v>
      </c>
      <c r="C327" s="172"/>
      <c r="D327" s="129">
        <v>0</v>
      </c>
      <c r="E327" s="130"/>
      <c r="F327" s="46"/>
      <c r="G327" s="46"/>
      <c r="H327" s="2" t="s">
        <v>194</v>
      </c>
    </row>
    <row r="328" spans="2:8" ht="15" customHeight="1" x14ac:dyDescent="0.25">
      <c r="B328" s="172" t="s">
        <v>328</v>
      </c>
      <c r="C328" s="172"/>
      <c r="D328" s="129">
        <v>0</v>
      </c>
      <c r="E328" s="130"/>
      <c r="F328" s="46"/>
      <c r="G328" s="46"/>
    </row>
    <row r="329" spans="2:8" ht="15" customHeight="1" x14ac:dyDescent="0.25">
      <c r="B329" s="192"/>
      <c r="C329" s="192"/>
      <c r="D329" s="128"/>
      <c r="E329" s="128"/>
      <c r="F329" s="46"/>
      <c r="G329" s="46"/>
    </row>
    <row r="330" spans="2:8" ht="18.75" x14ac:dyDescent="0.25">
      <c r="B330" s="123" t="s">
        <v>273</v>
      </c>
      <c r="C330" s="123"/>
      <c r="D330" s="124"/>
      <c r="E330" s="123">
        <f>SUM(D331:D337)</f>
        <v>54378181.129999995</v>
      </c>
      <c r="F330" s="46"/>
      <c r="G330" s="46"/>
    </row>
    <row r="331" spans="2:8" ht="15" customHeight="1" x14ac:dyDescent="0.25">
      <c r="B331" s="172" t="s">
        <v>329</v>
      </c>
      <c r="C331" s="172"/>
      <c r="D331" s="129">
        <v>11234988.029999999</v>
      </c>
      <c r="E331" s="130"/>
      <c r="F331" s="46"/>
      <c r="G331" s="46"/>
      <c r="H331" s="2" t="s">
        <v>196</v>
      </c>
    </row>
    <row r="332" spans="2:8" ht="15" customHeight="1" x14ac:dyDescent="0.25">
      <c r="B332" s="172" t="s">
        <v>330</v>
      </c>
      <c r="C332" s="172"/>
      <c r="D332" s="129">
        <v>0</v>
      </c>
      <c r="E332" s="130"/>
      <c r="F332" s="46"/>
      <c r="G332" s="46"/>
    </row>
    <row r="333" spans="2:8" ht="15" customHeight="1" x14ac:dyDescent="0.25">
      <c r="B333" s="172" t="s">
        <v>331</v>
      </c>
      <c r="C333" s="172"/>
      <c r="D333" s="129">
        <v>0</v>
      </c>
      <c r="E333" s="130"/>
      <c r="F333" s="46"/>
      <c r="G333" s="46"/>
    </row>
    <row r="334" spans="2:8" ht="15" customHeight="1" x14ac:dyDescent="0.25">
      <c r="B334" s="172" t="s">
        <v>332</v>
      </c>
      <c r="C334" s="172"/>
      <c r="D334" s="129">
        <v>0.32</v>
      </c>
      <c r="E334" s="130"/>
      <c r="F334" s="46"/>
      <c r="G334" s="46"/>
    </row>
    <row r="335" spans="2:8" ht="15" customHeight="1" x14ac:dyDescent="0.25">
      <c r="B335" s="172" t="s">
        <v>333</v>
      </c>
      <c r="C335" s="172"/>
      <c r="D335" s="129">
        <v>27627950.23</v>
      </c>
      <c r="E335" s="130"/>
      <c r="F335" s="46"/>
      <c r="G335" s="46"/>
    </row>
    <row r="336" spans="2:8" ht="15" customHeight="1" x14ac:dyDescent="0.25">
      <c r="B336" s="172" t="s">
        <v>334</v>
      </c>
      <c r="C336" s="172"/>
      <c r="D336" s="129">
        <v>15515242.550000001</v>
      </c>
      <c r="E336" s="130"/>
      <c r="F336" s="46"/>
      <c r="G336" s="46"/>
      <c r="H336" s="2" t="s">
        <v>196</v>
      </c>
    </row>
    <row r="337" spans="2:10" ht="15" customHeight="1" x14ac:dyDescent="0.25">
      <c r="B337" s="172" t="s">
        <v>335</v>
      </c>
      <c r="C337" s="172"/>
      <c r="D337" s="129">
        <v>0</v>
      </c>
      <c r="E337" s="130"/>
      <c r="F337" s="46"/>
      <c r="G337" s="46"/>
    </row>
    <row r="338" spans="2:10" ht="15" customHeight="1" x14ac:dyDescent="0.25">
      <c r="B338" s="193"/>
      <c r="C338" s="193"/>
      <c r="D338" s="109"/>
      <c r="E338" s="109"/>
      <c r="F338" s="46"/>
      <c r="G338" s="46"/>
      <c r="I338" s="158"/>
    </row>
    <row r="339" spans="2:10" ht="18.75" x14ac:dyDescent="0.25">
      <c r="B339" s="123" t="s">
        <v>274</v>
      </c>
      <c r="C339" s="123"/>
      <c r="D339" s="124"/>
      <c r="E339" s="123">
        <f>+E305-E307+E330</f>
        <v>352370120.41999996</v>
      </c>
      <c r="F339" s="46"/>
      <c r="G339" s="46"/>
      <c r="I339" s="159"/>
    </row>
    <row r="340" spans="2:10" ht="12.75" x14ac:dyDescent="0.25">
      <c r="B340" s="106"/>
      <c r="C340" s="107"/>
      <c r="D340" s="108"/>
      <c r="E340" s="108"/>
      <c r="F340" s="46"/>
      <c r="G340" s="46"/>
    </row>
    <row r="341" spans="2:10" ht="18.75" customHeight="1" x14ac:dyDescent="0.25">
      <c r="B341" s="223"/>
      <c r="C341" s="223"/>
      <c r="D341" s="223"/>
      <c r="E341" s="223"/>
      <c r="F341" s="223"/>
      <c r="G341" s="223"/>
      <c r="J341" s="134"/>
    </row>
    <row r="342" spans="2:10" ht="15" x14ac:dyDescent="0.25">
      <c r="B342" s="227" t="s">
        <v>336</v>
      </c>
      <c r="C342" s="227"/>
      <c r="D342" s="227"/>
      <c r="E342" s="227"/>
      <c r="F342" s="227"/>
      <c r="G342" s="227"/>
    </row>
    <row r="343" spans="2:10" x14ac:dyDescent="0.2">
      <c r="B343" s="23"/>
      <c r="C343" s="23"/>
      <c r="D343" s="23"/>
      <c r="E343" s="23"/>
    </row>
    <row r="344" spans="2:10" x14ac:dyDescent="0.2">
      <c r="B344" s="135"/>
      <c r="C344" s="23"/>
      <c r="D344" s="24"/>
      <c r="E344" s="23"/>
    </row>
    <row r="345" spans="2:10" x14ac:dyDescent="0.2">
      <c r="B345" s="135"/>
      <c r="C345" s="23"/>
      <c r="D345" s="135"/>
      <c r="E345" s="23"/>
    </row>
    <row r="346" spans="2:10" x14ac:dyDescent="0.2">
      <c r="B346" s="23"/>
      <c r="C346" s="23"/>
      <c r="D346" s="23"/>
      <c r="E346" s="23"/>
    </row>
    <row r="347" spans="2:10" x14ac:dyDescent="0.2">
      <c r="B347" s="23"/>
      <c r="C347" s="23"/>
      <c r="D347" s="23"/>
      <c r="E347" s="23"/>
    </row>
    <row r="348" spans="2:10" x14ac:dyDescent="0.2">
      <c r="B348" s="23"/>
      <c r="C348" s="23"/>
      <c r="D348" s="23"/>
      <c r="E348" s="23"/>
    </row>
    <row r="349" spans="2:10" x14ac:dyDescent="0.2">
      <c r="B349" s="23"/>
      <c r="C349" s="23"/>
      <c r="D349" s="23"/>
      <c r="E349" s="23"/>
    </row>
    <row r="350" spans="2:10" x14ac:dyDescent="0.2">
      <c r="B350" s="23"/>
      <c r="C350" s="23"/>
      <c r="D350" s="23"/>
      <c r="E350" s="23"/>
    </row>
    <row r="351" spans="2:10" x14ac:dyDescent="0.2">
      <c r="B351" s="24"/>
      <c r="C351" s="23"/>
      <c r="D351" s="23"/>
      <c r="E351" s="23"/>
    </row>
    <row r="352" spans="2:10" x14ac:dyDescent="0.2">
      <c r="B352" s="24"/>
      <c r="C352" s="23"/>
      <c r="D352" s="23"/>
      <c r="E352" s="23"/>
    </row>
    <row r="353" spans="2:5" x14ac:dyDescent="0.2">
      <c r="B353" s="23"/>
      <c r="C353" s="23"/>
      <c r="D353" s="23"/>
      <c r="E353" s="23"/>
    </row>
  </sheetData>
  <sheetProtection formatColumns="0" formatRows="0"/>
  <mergeCells count="165">
    <mergeCell ref="K251:M251"/>
    <mergeCell ref="K252:M252"/>
    <mergeCell ref="K253:M253"/>
    <mergeCell ref="B342:G342"/>
    <mergeCell ref="H134:I138"/>
    <mergeCell ref="H92:I92"/>
    <mergeCell ref="B277:E277"/>
    <mergeCell ref="B110:C110"/>
    <mergeCell ref="B99:C99"/>
    <mergeCell ref="B100:C100"/>
    <mergeCell ref="B101:C101"/>
    <mergeCell ref="B102:C102"/>
    <mergeCell ref="B103:C103"/>
    <mergeCell ref="B104:C104"/>
    <mergeCell ref="B105:C105"/>
    <mergeCell ref="B106:C106"/>
    <mergeCell ref="B107:C107"/>
    <mergeCell ref="B108:C108"/>
    <mergeCell ref="B109:C109"/>
    <mergeCell ref="B117:B118"/>
    <mergeCell ref="C117:F117"/>
    <mergeCell ref="D222:E222"/>
    <mergeCell ref="B231:C231"/>
    <mergeCell ref="B232:C232"/>
    <mergeCell ref="B233:C233"/>
    <mergeCell ref="G222:G223"/>
    <mergeCell ref="D223:E223"/>
    <mergeCell ref="C26:D26"/>
    <mergeCell ref="C27:D27"/>
    <mergeCell ref="C28:D28"/>
    <mergeCell ref="C29:D29"/>
    <mergeCell ref="C30:D30"/>
    <mergeCell ref="C31:D31"/>
    <mergeCell ref="B341:G341"/>
    <mergeCell ref="C77:D77"/>
    <mergeCell ref="C78:D78"/>
    <mergeCell ref="C79:D79"/>
    <mergeCell ref="B302:E302"/>
    <mergeCell ref="B303:E303"/>
    <mergeCell ref="B286:C286"/>
    <mergeCell ref="B283:E283"/>
    <mergeCell ref="B288:C288"/>
    <mergeCell ref="B289:C289"/>
    <mergeCell ref="C36:D36"/>
    <mergeCell ref="B98:C98"/>
    <mergeCell ref="B84:C84"/>
    <mergeCell ref="B97:C97"/>
    <mergeCell ref="C59:D59"/>
    <mergeCell ref="B83:C83"/>
    <mergeCell ref="B29:B30"/>
    <mergeCell ref="B26:B27"/>
    <mergeCell ref="C76:D76"/>
    <mergeCell ref="B2:G2"/>
    <mergeCell ref="B3:G3"/>
    <mergeCell ref="B93:C93"/>
    <mergeCell ref="B94:C94"/>
    <mergeCell ref="B95:C95"/>
    <mergeCell ref="B96:C96"/>
    <mergeCell ref="B87:C87"/>
    <mergeCell ref="C24:D24"/>
    <mergeCell ref="C35:D35"/>
    <mergeCell ref="C64:D64"/>
    <mergeCell ref="B4:G4"/>
    <mergeCell ref="B5:G5"/>
    <mergeCell ref="B7:G7"/>
    <mergeCell ref="C58:D58"/>
    <mergeCell ref="B16:B17"/>
    <mergeCell ref="B85:C85"/>
    <mergeCell ref="B86:C86"/>
    <mergeCell ref="C63:D63"/>
    <mergeCell ref="B92:C92"/>
    <mergeCell ref="C15:D15"/>
    <mergeCell ref="C16:D17"/>
    <mergeCell ref="C25:D25"/>
    <mergeCell ref="C18:D18"/>
    <mergeCell ref="C19:D19"/>
    <mergeCell ref="C20:D20"/>
    <mergeCell ref="B296:C296"/>
    <mergeCell ref="B297:C297"/>
    <mergeCell ref="B298:C298"/>
    <mergeCell ref="B299:C299"/>
    <mergeCell ref="G215:G216"/>
    <mergeCell ref="B217:B218"/>
    <mergeCell ref="C217:C218"/>
    <mergeCell ref="G217:G218"/>
    <mergeCell ref="B272:C272"/>
    <mergeCell ref="B273:C273"/>
    <mergeCell ref="B282:E282"/>
    <mergeCell ref="G117:G118"/>
    <mergeCell ref="B129:G129"/>
    <mergeCell ref="B214:G214"/>
    <mergeCell ref="B264:C264"/>
    <mergeCell ref="B267:C267"/>
    <mergeCell ref="B268:C268"/>
    <mergeCell ref="B269:C269"/>
    <mergeCell ref="B270:C270"/>
    <mergeCell ref="B271:C271"/>
    <mergeCell ref="B113:C113"/>
    <mergeCell ref="B338:C338"/>
    <mergeCell ref="B309:C309"/>
    <mergeCell ref="B310:C310"/>
    <mergeCell ref="B311:C311"/>
    <mergeCell ref="B312:C312"/>
    <mergeCell ref="B313:C313"/>
    <mergeCell ref="B314:C314"/>
    <mergeCell ref="B323:C323"/>
    <mergeCell ref="B315:C315"/>
    <mergeCell ref="B316:C316"/>
    <mergeCell ref="B317:C317"/>
    <mergeCell ref="B318:C318"/>
    <mergeCell ref="B319:C319"/>
    <mergeCell ref="B320:C320"/>
    <mergeCell ref="B321:C321"/>
    <mergeCell ref="B322:C322"/>
    <mergeCell ref="B335:C335"/>
    <mergeCell ref="B336:C336"/>
    <mergeCell ref="B324:C324"/>
    <mergeCell ref="B326:C326"/>
    <mergeCell ref="B327:C327"/>
    <mergeCell ref="B328:C328"/>
    <mergeCell ref="B331:C331"/>
    <mergeCell ref="B332:C332"/>
    <mergeCell ref="D221:E221"/>
    <mergeCell ref="B222:B223"/>
    <mergeCell ref="C222:C223"/>
    <mergeCell ref="B220:B221"/>
    <mergeCell ref="C220:C221"/>
    <mergeCell ref="D220:F220"/>
    <mergeCell ref="B226:G226"/>
    <mergeCell ref="B337:C337"/>
    <mergeCell ref="B329:C329"/>
    <mergeCell ref="B306:C306"/>
    <mergeCell ref="B290:C290"/>
    <mergeCell ref="B291:C291"/>
    <mergeCell ref="B292:C292"/>
    <mergeCell ref="B333:C333"/>
    <mergeCell ref="B334:C334"/>
    <mergeCell ref="B279:E279"/>
    <mergeCell ref="B280:E280"/>
    <mergeCell ref="G220:G221"/>
    <mergeCell ref="B229:E229"/>
    <mergeCell ref="B325:C325"/>
    <mergeCell ref="B293:C293"/>
    <mergeCell ref="B294:C294"/>
    <mergeCell ref="B308:C308"/>
    <mergeCell ref="B111:C111"/>
    <mergeCell ref="B112:C112"/>
    <mergeCell ref="B215:B216"/>
    <mergeCell ref="C215:C216"/>
    <mergeCell ref="D215:F215"/>
    <mergeCell ref="B234:C234"/>
    <mergeCell ref="B236:C236"/>
    <mergeCell ref="B237:C237"/>
    <mergeCell ref="B263:E263"/>
    <mergeCell ref="B265:C265"/>
    <mergeCell ref="B266:C266"/>
    <mergeCell ref="B276:G276"/>
    <mergeCell ref="B36:B48"/>
    <mergeCell ref="B49:D49"/>
    <mergeCell ref="B50:D50"/>
    <mergeCell ref="B88:C88"/>
    <mergeCell ref="H143:H161"/>
    <mergeCell ref="C68:D68"/>
    <mergeCell ref="C69:D69"/>
    <mergeCell ref="B70:F70"/>
  </mergeCells>
  <printOptions horizontalCentered="1"/>
  <pageMargins left="0.51181102362204722" right="0.51181102362204722" top="0.55118110236220474" bottom="0.55118110236220474" header="0.31496062992125984" footer="0.31496062992125984"/>
  <pageSetup scale="56" fitToHeight="0" orientation="landscape" r:id="rId1"/>
  <rowBreaks count="6" manualBreakCount="6">
    <brk id="54" max="6" man="1"/>
    <brk id="113" max="6" man="1"/>
    <brk id="166" max="6" man="1"/>
    <brk id="225" max="6" man="1"/>
    <brk id="275" max="6" man="1"/>
    <brk id="329" max="6" man="1"/>
  </rowBreaks>
  <ignoredErrors>
    <ignoredError sqref="D237:E2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NEF_ND</vt:lpstr>
      <vt:lpstr>NEF_ND!Área_de_impresión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AENS</dc:creator>
  <cp:lastModifiedBy>Daniván A</cp:lastModifiedBy>
  <cp:lastPrinted>2024-10-23T15:26:59Z</cp:lastPrinted>
  <dcterms:created xsi:type="dcterms:W3CDTF">2020-01-21T18:36:28Z</dcterms:created>
  <dcterms:modified xsi:type="dcterms:W3CDTF">2025-01-28T21:32:13Z</dcterms:modified>
</cp:coreProperties>
</file>